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a\Desktop\Postępowania zakupowe\PFZ-36-2024 JAJA\1. Dokumentacja\Ostateczna wersja\NA STRONĘ\"/>
    </mc:Choice>
  </mc:AlternateContent>
  <bookViews>
    <workbookView xWindow="0" yWindow="0" windowWidth="15348" windowHeight="4332" activeTab="1"/>
  </bookViews>
  <sheets>
    <sheet name="CZĘŚĆ A - JAJA" sheetId="1" r:id="rId1"/>
    <sheet name="CZĘŚĆ B - MASA JAJOWA" sheetId="2" r:id="rId2"/>
  </sheets>
  <definedNames>
    <definedName name="_xlnm.Print_Area" localSheetId="0">'CZĘŚĆ A - JAJA'!$A$1:$V$63</definedName>
    <definedName name="_xlnm.Print_Area" localSheetId="1">'CZĘŚĆ B - MASA JAJOWA'!$A$1:$R$23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R38" i="1"/>
  <c r="Q38" i="1"/>
  <c r="H15" i="2" l="1"/>
  <c r="P15" i="2" s="1"/>
  <c r="O15" i="2" l="1"/>
  <c r="H9" i="2"/>
  <c r="H10" i="2"/>
  <c r="H11" i="2"/>
  <c r="H12" i="2"/>
  <c r="H13" i="2"/>
  <c r="H8" i="2"/>
  <c r="F8" i="2"/>
  <c r="I8" i="2" s="1"/>
  <c r="J8" i="2" s="1"/>
  <c r="F9" i="2"/>
  <c r="I9" i="2" s="1"/>
  <c r="J9" i="2" s="1"/>
  <c r="F10" i="2"/>
  <c r="F11" i="2"/>
  <c r="I11" i="2" s="1"/>
  <c r="J11" i="2" s="1"/>
  <c r="F12" i="2"/>
  <c r="I12" i="2" s="1"/>
  <c r="J12" i="2" s="1"/>
  <c r="F13" i="2"/>
  <c r="I13" i="2" s="1"/>
  <c r="J13" i="2" s="1"/>
  <c r="F15" i="2"/>
  <c r="I15" i="2" s="1"/>
  <c r="J15" i="2" s="1"/>
  <c r="I10" i="2"/>
  <c r="J10" i="2" s="1"/>
  <c r="Q15" i="2" l="1"/>
  <c r="R15" i="2"/>
  <c r="Q13" i="2"/>
  <c r="R13" i="2"/>
  <c r="R10" i="2"/>
  <c r="Q10" i="2"/>
  <c r="P12" i="2"/>
  <c r="O12" i="2"/>
  <c r="O8" i="2"/>
  <c r="O16" i="2" s="1"/>
  <c r="P8" i="2"/>
  <c r="P16" i="2" s="1"/>
  <c r="Q12" i="2"/>
  <c r="R12" i="2"/>
  <c r="O11" i="2"/>
  <c r="P11" i="2"/>
  <c r="Q11" i="2"/>
  <c r="R11" i="2"/>
  <c r="P10" i="2"/>
  <c r="O10" i="2"/>
  <c r="P9" i="2"/>
  <c r="O9" i="2"/>
  <c r="Q9" i="2"/>
  <c r="R9" i="2"/>
  <c r="O13" i="2"/>
  <c r="P13" i="2"/>
  <c r="R8" i="2"/>
  <c r="R16" i="2" s="1"/>
  <c r="Q8" i="2"/>
  <c r="Q16" i="2" s="1"/>
  <c r="F38" i="1"/>
  <c r="I38" i="1" s="1"/>
  <c r="S9" i="1"/>
  <c r="S12" i="1"/>
  <c r="S13" i="1"/>
  <c r="S14" i="1"/>
  <c r="S15" i="1"/>
  <c r="S17" i="1"/>
  <c r="S18" i="1"/>
  <c r="S19" i="1"/>
  <c r="S20" i="1"/>
  <c r="S22" i="1"/>
  <c r="S23" i="1"/>
  <c r="S24" i="1"/>
  <c r="S28" i="1"/>
  <c r="S29" i="1"/>
  <c r="S30" i="1"/>
  <c r="S33" i="1"/>
  <c r="S35" i="1"/>
  <c r="S36" i="1"/>
  <c r="S37" i="1"/>
  <c r="S39" i="1"/>
  <c r="S41" i="1"/>
  <c r="S42" i="1"/>
  <c r="S44" i="1"/>
  <c r="S54" i="1"/>
  <c r="S56" i="1"/>
  <c r="S8" i="1"/>
  <c r="R9" i="1"/>
  <c r="R12" i="1"/>
  <c r="R13" i="1"/>
  <c r="R14" i="1"/>
  <c r="R15" i="1"/>
  <c r="R17" i="1"/>
  <c r="R18" i="1"/>
  <c r="R19" i="1"/>
  <c r="R20" i="1"/>
  <c r="R22" i="1"/>
  <c r="R23" i="1"/>
  <c r="R24" i="1"/>
  <c r="R28" i="1"/>
  <c r="R29" i="1"/>
  <c r="R30" i="1"/>
  <c r="R33" i="1"/>
  <c r="R35" i="1"/>
  <c r="R36" i="1"/>
  <c r="R37" i="1"/>
  <c r="R39" i="1"/>
  <c r="R41" i="1"/>
  <c r="R42" i="1"/>
  <c r="R44" i="1"/>
  <c r="R54" i="1"/>
  <c r="R56" i="1"/>
  <c r="R8" i="1"/>
  <c r="Q9" i="1"/>
  <c r="Q12" i="1"/>
  <c r="Q13" i="1"/>
  <c r="Q14" i="1"/>
  <c r="Q15" i="1"/>
  <c r="Q17" i="1"/>
  <c r="Q18" i="1"/>
  <c r="Q19" i="1"/>
  <c r="Q20" i="1"/>
  <c r="Q22" i="1"/>
  <c r="Q23" i="1"/>
  <c r="Q24" i="1"/>
  <c r="Q28" i="1"/>
  <c r="Q29" i="1"/>
  <c r="Q30" i="1"/>
  <c r="Q33" i="1"/>
  <c r="Q35" i="1"/>
  <c r="Q36" i="1"/>
  <c r="Q37" i="1"/>
  <c r="Q39" i="1"/>
  <c r="Q41" i="1"/>
  <c r="Q42" i="1"/>
  <c r="Q44" i="1"/>
  <c r="Q54" i="1"/>
  <c r="Q56" i="1"/>
  <c r="Q8" i="1"/>
  <c r="F56" i="1"/>
  <c r="I56" i="1" s="1"/>
  <c r="V56" i="1" s="1"/>
  <c r="F54" i="1"/>
  <c r="I54" i="1" s="1"/>
  <c r="V54" i="1" s="1"/>
  <c r="F44" i="1"/>
  <c r="I44" i="1" s="1"/>
  <c r="V44" i="1" s="1"/>
  <c r="F36" i="1"/>
  <c r="I36" i="1" s="1"/>
  <c r="T36" i="1" s="1"/>
  <c r="F37" i="1"/>
  <c r="I37" i="1" s="1"/>
  <c r="F39" i="1"/>
  <c r="I39" i="1" s="1"/>
  <c r="F41" i="1"/>
  <c r="I41" i="1" s="1"/>
  <c r="V41" i="1" s="1"/>
  <c r="F42" i="1"/>
  <c r="I42" i="1" s="1"/>
  <c r="F35" i="1"/>
  <c r="I35" i="1" s="1"/>
  <c r="F29" i="1"/>
  <c r="I29" i="1" s="1"/>
  <c r="U29" i="1" s="1"/>
  <c r="F30" i="1"/>
  <c r="I30" i="1" s="1"/>
  <c r="U30" i="1" s="1"/>
  <c r="F33" i="1"/>
  <c r="I33" i="1" s="1"/>
  <c r="V33" i="1" s="1"/>
  <c r="F28" i="1"/>
  <c r="I28" i="1" s="1"/>
  <c r="T28" i="1" s="1"/>
  <c r="F18" i="1"/>
  <c r="I18" i="1" s="1"/>
  <c r="F19" i="1"/>
  <c r="I19" i="1" s="1"/>
  <c r="T19" i="1" s="1"/>
  <c r="F20" i="1"/>
  <c r="I20" i="1" s="1"/>
  <c r="F22" i="1"/>
  <c r="I22" i="1" s="1"/>
  <c r="V22" i="1" s="1"/>
  <c r="F23" i="1"/>
  <c r="I23" i="1" s="1"/>
  <c r="V23" i="1" s="1"/>
  <c r="F24" i="1"/>
  <c r="I24" i="1" s="1"/>
  <c r="F17" i="1"/>
  <c r="I17" i="1" s="1"/>
  <c r="U17" i="1" s="1"/>
  <c r="F9" i="1"/>
  <c r="I9" i="1" s="1"/>
  <c r="F12" i="1"/>
  <c r="I12" i="1" s="1"/>
  <c r="T12" i="1" s="1"/>
  <c r="F13" i="1"/>
  <c r="I13" i="1" s="1"/>
  <c r="F14" i="1"/>
  <c r="I14" i="1" s="1"/>
  <c r="F15" i="1"/>
  <c r="I15" i="1" s="1"/>
  <c r="V15" i="1" s="1"/>
  <c r="F8" i="1"/>
  <c r="I8" i="1" s="1"/>
  <c r="V8" i="1" s="1"/>
  <c r="T38" i="1" l="1"/>
  <c r="V38" i="1"/>
  <c r="U38" i="1"/>
  <c r="U28" i="1"/>
  <c r="U14" i="1"/>
  <c r="T14" i="1"/>
  <c r="V14" i="1"/>
  <c r="U13" i="1"/>
  <c r="T13" i="1"/>
  <c r="V13" i="1"/>
  <c r="U20" i="1"/>
  <c r="T20" i="1"/>
  <c r="V20" i="1"/>
  <c r="V42" i="1"/>
  <c r="U42" i="1"/>
  <c r="T42" i="1"/>
  <c r="V9" i="1"/>
  <c r="U9" i="1"/>
  <c r="T9" i="1"/>
  <c r="V35" i="1"/>
  <c r="U35" i="1"/>
  <c r="T35" i="1"/>
  <c r="V18" i="1"/>
  <c r="U18" i="1"/>
  <c r="T18" i="1"/>
  <c r="U39" i="1"/>
  <c r="T39" i="1"/>
  <c r="V39" i="1"/>
  <c r="V24" i="1"/>
  <c r="U24" i="1"/>
  <c r="T24" i="1"/>
  <c r="T37" i="1"/>
  <c r="V37" i="1"/>
  <c r="U37" i="1"/>
  <c r="T8" i="1"/>
  <c r="U12" i="1"/>
  <c r="T56" i="1"/>
  <c r="U36" i="1"/>
  <c r="V29" i="1"/>
  <c r="T54" i="1"/>
  <c r="T23" i="1"/>
  <c r="T17" i="1"/>
  <c r="U8" i="1"/>
  <c r="V28" i="1"/>
  <c r="V19" i="1"/>
  <c r="V12" i="1"/>
  <c r="U19" i="1"/>
  <c r="V30" i="1"/>
  <c r="T44" i="1"/>
  <c r="T33" i="1"/>
  <c r="T41" i="1"/>
  <c r="T22" i="1"/>
  <c r="T15" i="1"/>
  <c r="U56" i="1"/>
  <c r="U44" i="1"/>
  <c r="U33" i="1"/>
  <c r="V36" i="1"/>
  <c r="U54" i="1"/>
  <c r="T29" i="1"/>
  <c r="U41" i="1"/>
  <c r="U22" i="1"/>
  <c r="U15" i="1"/>
  <c r="T30" i="1"/>
  <c r="U23" i="1"/>
  <c r="V17" i="1"/>
  <c r="H50" i="1"/>
  <c r="R50" i="1" l="1"/>
  <c r="Q50" i="1"/>
  <c r="F50" i="1"/>
  <c r="I50" i="1" s="1"/>
  <c r="S50" i="1"/>
  <c r="T50" i="1" l="1"/>
  <c r="U50" i="1"/>
  <c r="V50" i="1"/>
  <c r="H21" i="1" l="1"/>
  <c r="Q21" i="1" l="1"/>
  <c r="F21" i="1"/>
  <c r="I21" i="1" s="1"/>
  <c r="S21" i="1"/>
  <c r="R21" i="1"/>
  <c r="F26" i="1"/>
  <c r="I26" i="1" s="1"/>
  <c r="S26" i="1"/>
  <c r="R26" i="1"/>
  <c r="Q26" i="1"/>
  <c r="H52" i="1"/>
  <c r="T21" i="1" l="1"/>
  <c r="U21" i="1"/>
  <c r="V21" i="1"/>
  <c r="R52" i="1"/>
  <c r="F52" i="1"/>
  <c r="I52" i="1" s="1"/>
  <c r="Q52" i="1"/>
  <c r="S52" i="1"/>
  <c r="T26" i="1"/>
  <c r="V26" i="1"/>
  <c r="U26" i="1"/>
  <c r="H32" i="1"/>
  <c r="R32" i="1" l="1"/>
  <c r="Q32" i="1"/>
  <c r="F32" i="1"/>
  <c r="I32" i="1" s="1"/>
  <c r="S32" i="1"/>
  <c r="V52" i="1"/>
  <c r="U52" i="1"/>
  <c r="T52" i="1"/>
  <c r="U32" i="1" l="1"/>
  <c r="V32" i="1"/>
  <c r="T32" i="1"/>
  <c r="H25" i="1" l="1"/>
  <c r="E24" i="1"/>
  <c r="F25" i="1" l="1"/>
  <c r="I25" i="1" s="1"/>
  <c r="S25" i="1"/>
  <c r="R25" i="1"/>
  <c r="Q25" i="1"/>
  <c r="E25" i="1"/>
  <c r="H11" i="1"/>
  <c r="H10" i="1"/>
  <c r="V25" i="1" l="1"/>
  <c r="T25" i="1"/>
  <c r="U25" i="1"/>
  <c r="R10" i="1"/>
  <c r="F10" i="1"/>
  <c r="I10" i="1" s="1"/>
  <c r="S10" i="1"/>
  <c r="Q10" i="1"/>
  <c r="S11" i="1"/>
  <c r="R11" i="1"/>
  <c r="F11" i="1"/>
  <c r="I11" i="1" s="1"/>
  <c r="Q11" i="1"/>
  <c r="H40" i="1"/>
  <c r="E40" i="1"/>
  <c r="H31" i="1"/>
  <c r="Q40" i="1" l="1"/>
  <c r="F40" i="1"/>
  <c r="I40" i="1" s="1"/>
  <c r="R40" i="1"/>
  <c r="S40" i="1"/>
  <c r="R31" i="1"/>
  <c r="F31" i="1"/>
  <c r="I31" i="1" s="1"/>
  <c r="Q31" i="1"/>
  <c r="S31" i="1"/>
  <c r="V10" i="1"/>
  <c r="T10" i="1"/>
  <c r="U10" i="1"/>
  <c r="T11" i="1"/>
  <c r="V11" i="1"/>
  <c r="U11" i="1"/>
  <c r="H48" i="1"/>
  <c r="H47" i="1"/>
  <c r="H46" i="1"/>
  <c r="H45" i="1"/>
  <c r="V31" i="1" l="1"/>
  <c r="U31" i="1"/>
  <c r="T31" i="1"/>
  <c r="S45" i="1"/>
  <c r="R45" i="1"/>
  <c r="F45" i="1"/>
  <c r="I45" i="1" s="1"/>
  <c r="Q45" i="1"/>
  <c r="Q57" i="1" s="1"/>
  <c r="S46" i="1"/>
  <c r="R46" i="1"/>
  <c r="F46" i="1"/>
  <c r="I46" i="1" s="1"/>
  <c r="Q46" i="1"/>
  <c r="Q47" i="1"/>
  <c r="S47" i="1"/>
  <c r="R47" i="1"/>
  <c r="F47" i="1"/>
  <c r="I47" i="1" s="1"/>
  <c r="Q48" i="1"/>
  <c r="S48" i="1"/>
  <c r="R48" i="1"/>
  <c r="F48" i="1"/>
  <c r="I48" i="1" s="1"/>
  <c r="U40" i="1"/>
  <c r="T40" i="1"/>
  <c r="V40" i="1"/>
  <c r="S57" i="1" l="1"/>
  <c r="R57" i="1"/>
  <c r="V45" i="1"/>
  <c r="V57" i="1" s="1"/>
  <c r="T45" i="1"/>
  <c r="U45" i="1"/>
  <c r="T46" i="1"/>
  <c r="V46" i="1"/>
  <c r="U46" i="1"/>
  <c r="U48" i="1"/>
  <c r="T48" i="1"/>
  <c r="V48" i="1"/>
  <c r="T47" i="1"/>
  <c r="V47" i="1"/>
  <c r="U47" i="1"/>
  <c r="U57" i="1" l="1"/>
  <c r="T57" i="1"/>
</calcChain>
</file>

<file path=xl/sharedStrings.xml><?xml version="1.0" encoding="utf-8"?>
<sst xmlns="http://schemas.openxmlformats.org/spreadsheetml/2006/main" count="276" uniqueCount="145">
  <si>
    <t>ELBEST SP. Z O.O.</t>
  </si>
  <si>
    <t>POLSKI HOLDING HOTELOWY SP. Z O.O.</t>
  </si>
  <si>
    <t>P.U. HOLTUR SP Z .O.O.</t>
  </si>
  <si>
    <t>PHH HOTELE SP. Z O.O.</t>
  </si>
  <si>
    <t xml:space="preserve"> Szacunkowa ilość opakowań 
(w skali 24 miesięcy)</t>
  </si>
  <si>
    <t>Ilość szt. w opakowaniu</t>
  </si>
  <si>
    <t>cena za szt.</t>
  </si>
  <si>
    <t>Szacunkowa ilość sztuk jaj 
(w skali 24 miesięcy)</t>
  </si>
  <si>
    <t xml:space="preserve">INTERFERIE S.A. </t>
  </si>
  <si>
    <t>INTERFERIE MEDICAL SPA SP. Z O.O.</t>
  </si>
  <si>
    <t>SPÓŁKI/ OBIEKTY</t>
  </si>
  <si>
    <t xml:space="preserve">PHN PROPERTY MANAGEMENT PHN K SP. Z O.O. S.K.A. </t>
  </si>
  <si>
    <t>Jaja w białych skorupkach</t>
  </si>
  <si>
    <t>Jaja przepiórcze</t>
  </si>
  <si>
    <t>kg</t>
  </si>
  <si>
    <t>Asortyment</t>
  </si>
  <si>
    <t>WOJEWÓDZKIE PRZEDSIĘBIORSTWO USŁUG TURYSTYCZNYCH SP. Z O.O.</t>
  </si>
  <si>
    <t>GEOVITA</t>
  </si>
  <si>
    <t>Masa jajowa płynna pasteryzowana</t>
  </si>
  <si>
    <t xml:space="preserve">ARKUSZ CENOWY - DOSTAWY JAJ DLA POTRZEB OBIEKTÓW NALEŻĄCYCH DO GK PHH </t>
  </si>
  <si>
    <t>J.m</t>
  </si>
  <si>
    <t>Jaja gotowane, obrane, w zalewie</t>
  </si>
  <si>
    <t>30 szt.</t>
  </si>
  <si>
    <t>30szt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</si>
  <si>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</si>
  <si>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</si>
  <si>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</si>
  <si>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</si>
  <si>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</si>
  <si>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</si>
  <si>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</si>
  <si>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</si>
  <si>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</si>
  <si>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</si>
  <si>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</si>
  <si>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</si>
  <si>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</si>
  <si>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</si>
  <si>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</si>
  <si>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</si>
  <si>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</si>
  <si>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</si>
  <si>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</si>
  <si>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</si>
  <si>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</si>
  <si>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</si>
  <si>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</si>
  <si>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</si>
  <si>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</si>
  <si>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</si>
  <si>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</si>
  <si>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</si>
  <si>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</si>
  <si>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</si>
  <si>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</si>
  <si>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</si>
  <si>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</si>
  <si>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</si>
  <si>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</si>
  <si>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</si>
  <si>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</si>
  <si>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</si>
  <si>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</si>
  <si>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CZĘŚĆ B - MASAJ JAJOWA</t>
  </si>
  <si>
    <t>L.p.</t>
  </si>
  <si>
    <t>Załacznik nr 1 do Formularza Ofertowego</t>
  </si>
  <si>
    <t>Szacunkowa ilość sztuk jaj 
(w skali 12 miesięcy)</t>
  </si>
  <si>
    <t>Szacunkowa ilość sztuk jaj 
(w skali 36 miesięcy)</t>
  </si>
  <si>
    <t>Oferta na 24 miesiące</t>
  </si>
  <si>
    <t>Oferta na 36 miesięcy</t>
  </si>
  <si>
    <t>Szacunkowa wartość przy Umowie na 24 miesiące</t>
  </si>
  <si>
    <t>Szacunkowa wartość przy Umowie na 36 miesiące</t>
  </si>
  <si>
    <t>Cena netto za szt. jaja z chowu na wolnym wybiegu</t>
  </si>
  <si>
    <t>Cena netto za szt. jaja z chowu ściółkowego</t>
  </si>
  <si>
    <t>Cena netto za szt. jaja z chowu klatkowego</t>
  </si>
  <si>
    <r>
      <rPr>
        <b/>
        <sz val="10"/>
        <color theme="1"/>
        <rFont val="Calibri"/>
        <family val="2"/>
        <charset val="238"/>
        <scheme val="minor"/>
      </rPr>
      <t xml:space="preserve">Renaissance Warsaw Airport Hotel  </t>
    </r>
    <r>
      <rPr>
        <sz val="10"/>
        <color theme="1"/>
        <rFont val="Calibri"/>
        <family val="2"/>
        <charset val="238"/>
        <scheme val="minor"/>
      </rPr>
      <t xml:space="preserve">
ul. Żwirki i Wigury 1H, 00-906 Warszawa</t>
    </r>
  </si>
  <si>
    <r>
      <rPr>
        <b/>
        <sz val="10"/>
        <color theme="1"/>
        <rFont val="Calibri"/>
        <family val="2"/>
        <charset val="238"/>
        <scheme val="minor"/>
      </rPr>
      <t>Courtyard by Marriott Warsaw Airport</t>
    </r>
    <r>
      <rPr>
        <sz val="10"/>
        <color theme="1"/>
        <rFont val="Calibri"/>
        <family val="2"/>
        <charset val="238"/>
        <scheme val="minor"/>
      </rPr>
      <t xml:space="preserve">
Żwirki i Wigury 1J, 00-906 Warszawa</t>
    </r>
  </si>
  <si>
    <r>
      <rPr>
        <b/>
        <sz val="10"/>
        <color theme="1"/>
        <rFont val="Calibri"/>
        <family val="2"/>
        <charset val="238"/>
        <scheme val="minor"/>
      </rPr>
      <t xml:space="preserve">Best Western Plus Hotel Olsztyn Old Town </t>
    </r>
    <r>
      <rPr>
        <sz val="10"/>
        <color theme="1"/>
        <rFont val="Calibri"/>
        <family val="2"/>
        <charset val="238"/>
        <scheme val="minor"/>
      </rPr>
      <t xml:space="preserve">
10-081 Olsztyn, Al. Warszawska 39</t>
    </r>
  </si>
  <si>
    <r>
      <rPr>
        <b/>
        <sz val="10"/>
        <color theme="1"/>
        <rFont val="Calibri"/>
        <family val="2"/>
        <charset val="238"/>
        <scheme val="minor"/>
      </rPr>
      <t xml:space="preserve">Best Western Hotel Jurata      </t>
    </r>
    <r>
      <rPr>
        <sz val="10"/>
        <color theme="1"/>
        <rFont val="Calibri"/>
        <family val="2"/>
        <charset val="238"/>
        <scheme val="minor"/>
      </rPr>
      <t xml:space="preserve">                  
ul. Świętopełka 11, 84-141 Jurata</t>
    </r>
  </si>
  <si>
    <r>
      <rPr>
        <b/>
        <sz val="10"/>
        <color theme="1"/>
        <rFont val="Calibri"/>
        <family val="2"/>
        <charset val="238"/>
        <scheme val="minor"/>
      </rPr>
      <t>Moxy Katowice Airport</t>
    </r>
    <r>
      <rPr>
        <sz val="10"/>
        <color theme="1"/>
        <rFont val="Calibri"/>
        <family val="2"/>
        <charset val="238"/>
        <scheme val="minor"/>
      </rPr>
      <t xml:space="preserve">
ul. Wolności 90, 42-625 Pyrzowice</t>
    </r>
  </si>
  <si>
    <r>
      <rPr>
        <b/>
        <sz val="10"/>
        <color theme="1"/>
        <rFont val="Calibri"/>
        <family val="2"/>
        <charset val="238"/>
        <scheme val="minor"/>
      </rPr>
      <t>Moxy Poznań Airport</t>
    </r>
    <r>
      <rPr>
        <sz val="10"/>
        <color theme="1"/>
        <rFont val="Calibri"/>
        <family val="2"/>
        <charset val="238"/>
        <scheme val="minor"/>
      </rPr>
      <t xml:space="preserve"> 
ul. Bukowska 303, 60-189 Poznań</t>
    </r>
  </si>
  <si>
    <r>
      <rPr>
        <b/>
        <sz val="10"/>
        <color theme="1"/>
        <rFont val="Calibri"/>
        <family val="2"/>
        <charset val="238"/>
        <scheme val="minor"/>
      </rPr>
      <t>Golden Tulip Międzyzdroje Residence</t>
    </r>
    <r>
      <rPr>
        <sz val="10"/>
        <color theme="1"/>
        <rFont val="Calibri"/>
        <family val="2"/>
        <charset val="238"/>
        <scheme val="minor"/>
      </rPr>
      <t xml:space="preserve">
 ul. Gryfa Pomorskiego 79, 72-500 Miedzyzdroje</t>
    </r>
  </si>
  <si>
    <r>
      <rPr>
        <b/>
        <sz val="10"/>
        <color theme="1"/>
        <rFont val="Calibri"/>
        <family val="2"/>
        <charset val="238"/>
        <scheme val="minor"/>
      </rPr>
      <t>Golden Tulip Gdańsk Residence</t>
    </r>
    <r>
      <rPr>
        <sz val="10"/>
        <color theme="1"/>
        <rFont val="Calibri"/>
        <family val="2"/>
        <charset val="238"/>
        <scheme val="minor"/>
      </rPr>
      <t xml:space="preserve">
Piastowska 160, 80-332 Gdańsk</t>
    </r>
  </si>
  <si>
    <r>
      <rPr>
        <b/>
        <sz val="10"/>
        <color theme="1"/>
        <rFont val="Calibri"/>
        <family val="2"/>
        <charset val="238"/>
        <scheme val="minor"/>
      </rPr>
      <t>Holiday Inn Express Rzeszów Airport</t>
    </r>
    <r>
      <rPr>
        <sz val="10"/>
        <color theme="1"/>
        <rFont val="Calibri"/>
        <family val="2"/>
        <charset val="238"/>
        <scheme val="minor"/>
      </rPr>
      <t xml:space="preserve">
 Jasionka 952, 36-002 Jasionka      </t>
    </r>
  </si>
  <si>
    <r>
      <rPr>
        <b/>
        <sz val="10"/>
        <color theme="1"/>
        <rFont val="Calibri"/>
        <family val="2"/>
        <charset val="238"/>
        <scheme val="minor"/>
      </rPr>
      <t>Hotel Halo Szczyrk</t>
    </r>
    <r>
      <rPr>
        <sz val="10"/>
        <color theme="1"/>
        <rFont val="Calibri"/>
        <family val="2"/>
        <charset val="238"/>
        <scheme val="minor"/>
      </rPr>
      <t xml:space="preserve">
43-370 Szczyrk,
ul. Wrzosowa 21</t>
    </r>
  </si>
  <si>
    <r>
      <rPr>
        <b/>
        <sz val="10"/>
        <color theme="1"/>
        <rFont val="Calibri"/>
        <family val="2"/>
        <charset val="238"/>
        <scheme val="minor"/>
      </rPr>
      <t>Hotel Krynica</t>
    </r>
    <r>
      <rPr>
        <sz val="10"/>
        <color theme="1"/>
        <rFont val="Calibri"/>
        <family val="2"/>
        <charset val="238"/>
        <scheme val="minor"/>
      </rPr>
      <t xml:space="preserve">
ul. Park Sportowy 3, 
33-380 Krynica - Zdrój</t>
    </r>
  </si>
  <si>
    <r>
      <rPr>
        <b/>
        <sz val="10"/>
        <color theme="1"/>
        <rFont val="Calibri"/>
        <family val="2"/>
        <charset val="238"/>
        <scheme val="minor"/>
      </rPr>
      <t>Hotel Wolin</t>
    </r>
    <r>
      <rPr>
        <sz val="10"/>
        <color theme="1"/>
        <rFont val="Calibri"/>
        <family val="2"/>
        <charset val="238"/>
        <scheme val="minor"/>
      </rPr>
      <t xml:space="preserve">
ul. Nowomyśliwska 76,
 72-500 Międzyzdroje</t>
    </r>
  </si>
  <si>
    <r>
      <rPr>
        <b/>
        <sz val="10"/>
        <color theme="1"/>
        <rFont val="Calibri"/>
        <family val="2"/>
        <charset val="238"/>
        <scheme val="minor"/>
      </rPr>
      <t>Hotel Solina SPA</t>
    </r>
    <r>
      <rPr>
        <sz val="10"/>
        <color theme="1"/>
        <rFont val="Calibri"/>
        <family val="2"/>
        <charset val="238"/>
        <scheme val="minor"/>
      </rPr>
      <t xml:space="preserve">
Myczkowce, 38-623 Uherce Mineralne</t>
    </r>
  </si>
  <si>
    <r>
      <rPr>
        <b/>
        <sz val="10"/>
        <color theme="1"/>
        <rFont val="Calibri"/>
        <family val="2"/>
        <charset val="238"/>
        <scheme val="minor"/>
      </rPr>
      <t>Hotel Wodnik</t>
    </r>
    <r>
      <rPr>
        <sz val="10"/>
        <color theme="1"/>
        <rFont val="Calibri"/>
        <family val="2"/>
        <charset val="238"/>
        <scheme val="minor"/>
      </rPr>
      <t xml:space="preserve">
Słok k/ Bełchatowa, 
97-400 Bełchatów</t>
    </r>
  </si>
  <si>
    <r>
      <rPr>
        <b/>
        <sz val="10"/>
        <color theme="1"/>
        <rFont val="Calibri"/>
        <family val="2"/>
        <charset val="238"/>
        <scheme val="minor"/>
      </rPr>
      <t>Hotel Sport</t>
    </r>
    <r>
      <rPr>
        <sz val="10"/>
        <color theme="1"/>
        <rFont val="Calibri"/>
        <family val="2"/>
        <charset val="238"/>
        <scheme val="minor"/>
      </rPr>
      <t xml:space="preserve">
ul. 1 Maja 63,
97-400 Bełchatów</t>
    </r>
  </si>
  <si>
    <r>
      <rPr>
        <b/>
        <sz val="10"/>
        <color theme="1"/>
        <rFont val="Calibri"/>
        <family val="2"/>
        <charset val="238"/>
        <scheme val="minor"/>
      </rPr>
      <t>Hotel Rychło</t>
    </r>
    <r>
      <rPr>
        <sz val="10"/>
        <color theme="1"/>
        <rFont val="Calibri"/>
        <family val="2"/>
        <charset val="238"/>
        <scheme val="minor"/>
      </rPr>
      <t xml:space="preserve">
ul. Pocztowa 15, 
59-920 Bogatynia</t>
    </r>
  </si>
  <si>
    <r>
      <rPr>
        <b/>
        <sz val="10"/>
        <color theme="1"/>
        <rFont val="Calibri"/>
        <family val="2"/>
        <charset val="238"/>
        <scheme val="minor"/>
      </rPr>
      <t>CSiR Krasnobród</t>
    </r>
    <r>
      <rPr>
        <sz val="10"/>
        <color theme="1"/>
        <rFont val="Calibri"/>
        <family val="2"/>
        <charset val="238"/>
        <scheme val="minor"/>
      </rPr>
      <t xml:space="preserve">
ul. Kościuszki 73, 
22-400 Krasnobród</t>
    </r>
  </si>
  <si>
    <r>
      <rPr>
        <b/>
        <sz val="10"/>
        <color theme="1"/>
        <rFont val="Calibri"/>
        <family val="2"/>
        <charset val="238"/>
        <scheme val="minor"/>
      </rPr>
      <t>Best Western Plus Hotel Rzeszów City Center</t>
    </r>
    <r>
      <rPr>
        <sz val="10"/>
        <color theme="1"/>
        <rFont val="Calibri"/>
        <family val="2"/>
        <charset val="238"/>
        <scheme val="minor"/>
      </rPr>
      <t xml:space="preserve">
ul. Langiewicza 29b
35-085 Rzeszów</t>
    </r>
  </si>
  <si>
    <r>
      <rPr>
        <b/>
        <sz val="10"/>
        <color theme="1"/>
        <rFont val="Calibri"/>
        <family val="2"/>
        <charset val="238"/>
        <scheme val="minor"/>
      </rPr>
      <t>Halo Toruń</t>
    </r>
    <r>
      <rPr>
        <sz val="10"/>
        <color theme="1"/>
        <rFont val="Calibri"/>
        <family val="2"/>
        <charset val="238"/>
        <scheme val="minor"/>
      </rPr>
      <t xml:space="preserve">
ul. Wola Zamkowska 16
87-100 Toruń</t>
    </r>
  </si>
  <si>
    <r>
      <rPr>
        <b/>
        <sz val="10"/>
        <color theme="1"/>
        <rFont val="Calibri"/>
        <family val="2"/>
        <charset val="238"/>
        <scheme val="minor"/>
      </rPr>
      <t>Aiden by Best Western Łódź</t>
    </r>
    <r>
      <rPr>
        <sz val="10"/>
        <color theme="1"/>
        <rFont val="Calibri"/>
        <family val="2"/>
        <charset val="238"/>
        <scheme val="minor"/>
      </rPr>
      <t xml:space="preserve">
ul. Legionów 81
91-072 Łódź</t>
    </r>
  </si>
  <si>
    <r>
      <rPr>
        <b/>
        <sz val="10"/>
        <color theme="1"/>
        <rFont val="Calibri"/>
        <family val="2"/>
        <charset val="238"/>
        <scheme val="minor"/>
      </rPr>
      <t>Four Points by Sheraton Wrocław</t>
    </r>
    <r>
      <rPr>
        <sz val="10"/>
        <color theme="1"/>
        <rFont val="Calibri"/>
        <family val="2"/>
        <charset val="238"/>
        <scheme val="minor"/>
      </rPr>
      <t xml:space="preserve">
ul. Gajowicka 130
53-322 Wrocław</t>
    </r>
  </si>
  <si>
    <r>
      <rPr>
        <b/>
        <sz val="10"/>
        <color theme="1"/>
        <rFont val="Calibri"/>
        <family val="2"/>
        <charset val="238"/>
        <scheme val="minor"/>
      </rPr>
      <t>Holiday Inn Express Lublin</t>
    </r>
    <r>
      <rPr>
        <sz val="10"/>
        <color theme="1"/>
        <rFont val="Calibri"/>
        <family val="2"/>
        <charset val="238"/>
        <scheme val="minor"/>
      </rPr>
      <t xml:space="preserve">
ul. Spadochroniarzy 9
20-043 Lublin</t>
    </r>
  </si>
  <si>
    <r>
      <rPr>
        <b/>
        <sz val="10"/>
        <color theme="1"/>
        <rFont val="Calibri"/>
        <family val="2"/>
        <charset val="238"/>
        <scheme val="minor"/>
      </rPr>
      <t>Halo Szczecin</t>
    </r>
    <r>
      <rPr>
        <sz val="10"/>
        <color theme="1"/>
        <rFont val="Calibri"/>
        <family val="2"/>
        <charset val="238"/>
        <scheme val="minor"/>
      </rPr>
      <t xml:space="preserve">
ul. Potulicka 1a
70-230 Szczecin</t>
    </r>
  </si>
  <si>
    <r>
      <rPr>
        <b/>
        <sz val="10"/>
        <color theme="1"/>
        <rFont val="Calibri"/>
        <family val="2"/>
        <charset val="238"/>
        <scheme val="minor"/>
      </rPr>
      <t>Centrum Konferencyjno - Rekreacyjne Geovita</t>
    </r>
    <r>
      <rPr>
        <sz val="10"/>
        <color theme="1"/>
        <rFont val="Calibri"/>
        <family val="2"/>
        <charset val="238"/>
        <scheme val="minor"/>
      </rPr>
      <t xml:space="preserve">
ul. Wierchowa 4, 34-500 Zakopane</t>
    </r>
  </si>
  <si>
    <r>
      <rPr>
        <b/>
        <sz val="10"/>
        <color theme="1"/>
        <rFont val="Calibri"/>
        <family val="2"/>
        <charset val="238"/>
        <scheme val="minor"/>
      </rPr>
      <t>Geovita w Dąbkach</t>
    </r>
    <r>
      <rPr>
        <sz val="10"/>
        <color theme="1"/>
        <rFont val="Calibri"/>
        <family val="2"/>
        <charset val="238"/>
        <scheme val="minor"/>
      </rPr>
      <t xml:space="preserve">
ul. Letniskowa 4
76-156 Dąbki</t>
    </r>
  </si>
  <si>
    <r>
      <rPr>
        <b/>
        <sz val="10"/>
        <color theme="1"/>
        <rFont val="Calibri"/>
        <family val="2"/>
        <charset val="238"/>
        <scheme val="minor"/>
      </rPr>
      <t>Geovita Hotel &amp; Health Center Złockie</t>
    </r>
    <r>
      <rPr>
        <sz val="10"/>
        <color theme="1"/>
        <rFont val="Calibri"/>
        <family val="2"/>
        <charset val="238"/>
        <scheme val="minor"/>
      </rPr>
      <t xml:space="preserve">
Złockie 80, 33-370 Muszyna</t>
    </r>
  </si>
  <si>
    <r>
      <rPr>
        <b/>
        <sz val="10"/>
        <color theme="1"/>
        <rFont val="Calibri"/>
        <family val="2"/>
        <charset val="238"/>
        <scheme val="minor"/>
      </rPr>
      <t>Centrum Konferencji i Rekreacji Geovita w Lądku Zdroju</t>
    </r>
    <r>
      <rPr>
        <sz val="10"/>
        <color theme="1"/>
        <rFont val="Calibri"/>
        <family val="2"/>
        <charset val="238"/>
        <scheme val="minor"/>
      </rPr>
      <t xml:space="preserve">
ul. Graniczna 14, 57-540 Lądek Zdrój</t>
    </r>
  </si>
  <si>
    <r>
      <rPr>
        <b/>
        <sz val="10"/>
        <color theme="1"/>
        <rFont val="Calibri"/>
        <family val="2"/>
        <charset val="238"/>
        <scheme val="minor"/>
      </rPr>
      <t>Centrum Szkoleń i Konferencji Geovita w Jadwisinie</t>
    </r>
    <r>
      <rPr>
        <sz val="10"/>
        <color theme="1"/>
        <rFont val="Calibri"/>
        <family val="2"/>
        <charset val="238"/>
        <scheme val="minor"/>
      </rPr>
      <t xml:space="preserve">
ul. Ogrodowa 31, 05-140 Jadwisin</t>
    </r>
  </si>
  <si>
    <r>
      <rPr>
        <b/>
        <sz val="10"/>
        <color theme="1"/>
        <rFont val="Calibri"/>
        <family val="2"/>
        <charset val="238"/>
        <scheme val="minor"/>
      </rPr>
      <t>Centrum Zdrowia, Urody i Rekreacji Geovita w Krynicy - Zdroju</t>
    </r>
    <r>
      <rPr>
        <sz val="10"/>
        <color theme="1"/>
        <rFont val="Calibri"/>
        <family val="2"/>
        <charset val="238"/>
        <scheme val="minor"/>
      </rPr>
      <t xml:space="preserve">
ul. Leśna 15, 33-380 Krynica - Zdrój</t>
    </r>
  </si>
  <si>
    <r>
      <rPr>
        <b/>
        <sz val="10"/>
        <color theme="1"/>
        <rFont val="Calibri"/>
        <family val="2"/>
        <charset val="238"/>
        <scheme val="minor"/>
      </rPr>
      <t>Geovita w Dźwirzynie</t>
    </r>
    <r>
      <rPr>
        <sz val="10"/>
        <color theme="1"/>
        <rFont val="Calibri"/>
        <family val="2"/>
        <charset val="238"/>
        <scheme val="minor"/>
      </rPr>
      <t xml:space="preserve">
ul. Wyzwolenia 27, 78-131 Dźwirzyno</t>
    </r>
  </si>
  <si>
    <r>
      <rPr>
        <b/>
        <sz val="10"/>
        <color theme="1"/>
        <rFont val="Calibri"/>
        <family val="2"/>
        <charset val="238"/>
        <scheme val="minor"/>
      </rPr>
      <t>Hotel Bornit</t>
    </r>
    <r>
      <rPr>
        <sz val="10"/>
        <color theme="1"/>
        <rFont val="Calibri"/>
        <family val="2"/>
        <charset val="238"/>
        <scheme val="minor"/>
      </rPr>
      <t xml:space="preserve">
ul. Mickiewicza 21
58-580 Sklarska Poręba</t>
    </r>
  </si>
  <si>
    <r>
      <rPr>
        <b/>
        <sz val="10"/>
        <color theme="1"/>
        <rFont val="Calibri"/>
        <family val="2"/>
        <charset val="238"/>
        <scheme val="minor"/>
      </rPr>
      <t>Hotel Malachit</t>
    </r>
    <r>
      <rPr>
        <sz val="10"/>
        <color theme="1"/>
        <rFont val="Calibri"/>
        <family val="2"/>
        <charset val="238"/>
        <scheme val="minor"/>
      </rPr>
      <t xml:space="preserve">
ul. Kościuszki 1
59-850 Świeradów - Zdrój</t>
    </r>
  </si>
  <si>
    <r>
      <rPr>
        <b/>
        <sz val="10"/>
        <color theme="1"/>
        <rFont val="Calibri"/>
        <family val="2"/>
        <charset val="238"/>
        <scheme val="minor"/>
      </rPr>
      <t>OSW Chalkozyn</t>
    </r>
    <r>
      <rPr>
        <sz val="10"/>
        <color theme="1"/>
        <rFont val="Calibri"/>
        <family val="2"/>
        <charset val="238"/>
        <scheme val="minor"/>
      </rPr>
      <t xml:space="preserve">
ul. Zdrojowa 1
78-100 Kołobrzeg</t>
    </r>
  </si>
  <si>
    <r>
      <rPr>
        <b/>
        <sz val="10"/>
        <color theme="1"/>
        <rFont val="Calibri"/>
        <family val="2"/>
        <charset val="238"/>
        <scheme val="minor"/>
      </rPr>
      <t>OWS Cechsztyn</t>
    </r>
    <r>
      <rPr>
        <sz val="10"/>
        <color theme="1"/>
        <rFont val="Calibri"/>
        <family val="2"/>
        <charset val="238"/>
        <scheme val="minor"/>
      </rPr>
      <t xml:space="preserve">
ul. Chrobrego 58
78-111 Ustronie Morskie</t>
    </r>
  </si>
  <si>
    <r>
      <rPr>
        <b/>
        <sz val="10"/>
        <color theme="1"/>
        <rFont val="Calibri"/>
        <family val="2"/>
        <charset val="238"/>
        <scheme val="minor"/>
      </rPr>
      <t>Senatorium Uzdrowiskowe Argentyt</t>
    </r>
    <r>
      <rPr>
        <sz val="10"/>
        <color theme="1"/>
        <rFont val="Calibri"/>
        <family val="2"/>
        <charset val="238"/>
        <scheme val="minor"/>
      </rPr>
      <t xml:space="preserve">
ul. Wydmowa 17
76-156 Dąbki</t>
    </r>
  </si>
  <si>
    <r>
      <rPr>
        <b/>
        <sz val="10"/>
        <color theme="1"/>
        <rFont val="Calibri"/>
        <family val="2"/>
        <charset val="238"/>
        <scheme val="minor"/>
      </rPr>
      <t>Hotel Interferie Medical SPA</t>
    </r>
    <r>
      <rPr>
        <sz val="10"/>
        <color theme="1"/>
        <rFont val="Calibri"/>
        <family val="2"/>
        <charset val="238"/>
        <scheme val="minor"/>
      </rPr>
      <t xml:space="preserve">
ul. Uzdrowiskowa 15
72-600 Świnoujście</t>
    </r>
  </si>
  <si>
    <r>
      <rPr>
        <b/>
        <sz val="10"/>
        <color theme="1"/>
        <rFont val="Calibri"/>
        <family val="2"/>
        <charset val="238"/>
        <scheme val="minor"/>
      </rPr>
      <t>ORW KOŁOBRZEG - PODCZELE</t>
    </r>
    <r>
      <rPr>
        <sz val="10"/>
        <color theme="1"/>
        <rFont val="Calibri"/>
        <family val="2"/>
        <charset val="238"/>
        <scheme val="minor"/>
      </rPr>
      <t xml:space="preserve">
ul. Koszalińska 72, 
78-100 Kołobrzeg</t>
    </r>
  </si>
  <si>
    <r>
      <rPr>
        <b/>
        <sz val="10"/>
        <rFont val="Calibri"/>
        <family val="2"/>
        <charset val="238"/>
        <scheme val="minor"/>
      </rPr>
      <t>Hotel Katowice</t>
    </r>
    <r>
      <rPr>
        <sz val="10"/>
        <rFont val="Calibri"/>
        <family val="2"/>
        <charset val="238"/>
        <scheme val="minor"/>
      </rPr>
      <t xml:space="preserve"> 
  Al.Korfantego 9, 
40-951 Katowice</t>
    </r>
  </si>
  <si>
    <r>
      <rPr>
        <b/>
        <sz val="10"/>
        <color theme="1"/>
        <rFont val="Calibri"/>
        <family val="2"/>
        <charset val="238"/>
        <scheme val="minor"/>
      </rPr>
      <t>Regent Warsaw Hotel</t>
    </r>
    <r>
      <rPr>
        <sz val="10"/>
        <color theme="1"/>
        <rFont val="Calibri"/>
        <family val="2"/>
        <charset val="238"/>
        <scheme val="minor"/>
      </rPr>
      <t xml:space="preserve">
ul. Belwederska 23
00-761 Warszawa</t>
    </r>
  </si>
  <si>
    <r>
      <rPr>
        <b/>
        <sz val="10"/>
        <color theme="1"/>
        <rFont val="Calibri"/>
        <family val="2"/>
        <charset val="238"/>
        <scheme val="minor"/>
      </rPr>
      <t>Hotel Hampton by Hilton Warsaw Airport</t>
    </r>
    <r>
      <rPr>
        <sz val="10"/>
        <color theme="1"/>
        <rFont val="Calibri"/>
        <family val="2"/>
        <charset val="238"/>
        <scheme val="minor"/>
      </rPr>
      <t xml:space="preserve">
02-148 Warszawa; ul. Komitetu Obrony Robotników 39 F; </t>
    </r>
  </si>
  <si>
    <t xml:space="preserve">Szacunkowa wartość -
jaja z wolnego wybiegu </t>
  </si>
  <si>
    <t>Szacunkowa wartość -
jaja z chowu ściółkowego</t>
  </si>
  <si>
    <t>Szacunkowa wartość -
jaja z chowu klatkowego</t>
  </si>
  <si>
    <t>Preferowany sposób chowu</t>
  </si>
  <si>
    <t>chów klatkowy</t>
  </si>
  <si>
    <t>wolny wybieg</t>
  </si>
  <si>
    <t>Wymagany rodzaj jaj</t>
  </si>
  <si>
    <t>Jaja klasa A, kategoria L (63-73g)</t>
  </si>
  <si>
    <t>Jaja klasy A, kategoria M (53-63 g)</t>
  </si>
  <si>
    <t>chów ściółkowy</t>
  </si>
  <si>
    <t>dowolny</t>
  </si>
  <si>
    <t xml:space="preserve">Ilość szt. w opakowaniu </t>
  </si>
  <si>
    <t>……………………………………………………………………………..………………………..
(podpis osoby uprawnionej/uprawnionych do reprezentowania Wykonawcy i składania oświadczeń woli w jego imieniu)</t>
  </si>
  <si>
    <t>CZĘŚĆ A - JAJA</t>
  </si>
  <si>
    <t>Łączna szacunkowa wartość netto:</t>
  </si>
  <si>
    <t>ASORTYMENT DODATKOWY:</t>
  </si>
  <si>
    <t>Preferowane opakowanie w kg</t>
  </si>
  <si>
    <r>
      <rPr>
        <b/>
        <sz val="10"/>
        <color theme="1"/>
        <rFont val="Calibri"/>
        <family val="2"/>
        <charset val="238"/>
        <scheme val="minor"/>
      </rPr>
      <t>Hotel Hampton by Hilton Gdańsk Airport</t>
    </r>
    <r>
      <rPr>
        <sz val="10"/>
        <color theme="1"/>
        <rFont val="Calibri"/>
        <family val="2"/>
        <charset val="238"/>
        <scheme val="minor"/>
      </rPr>
      <t xml:space="preserve">
80-298 Gdańsk,  ul. Juliusza Słowackiego 220
</t>
    </r>
  </si>
  <si>
    <t xml:space="preserve"> Szacunkowa ilość opakowań 
(w skali 12 miesięcy)</t>
  </si>
  <si>
    <t xml:space="preserve"> Szacunkowa ilość opakowań 
(w skali 36 miesięcy)</t>
  </si>
  <si>
    <t xml:space="preserve"> Szacunkowa ilość kilogramów
(w skali 24 miesięcy)</t>
  </si>
  <si>
    <t xml:space="preserve"> Szacunkowa ilość kilogramów
(w skali 36 miesięcy)</t>
  </si>
  <si>
    <t>Cena za opakowanie 1 kg</t>
  </si>
  <si>
    <t>Cena za opakowanie 10 kg</t>
  </si>
  <si>
    <t>Oferta na 36 miesiące</t>
  </si>
  <si>
    <t>Szacunkowa wartość -
opakowanie 1 kg</t>
  </si>
  <si>
    <t>Szacunkowa wartość -
opakowanie 10 kg</t>
  </si>
  <si>
    <t>ZNAK SPRAWY: ELST/PFZ/272-46/2024.PFZ-36-2024.NWS</t>
  </si>
  <si>
    <t xml:space="preserve">Ilość szt. 
w opakowaniu </t>
  </si>
  <si>
    <t>Załącznik nr 1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</si>
</sst>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7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Border="1" applyAlignment="1">
      <alignment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164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0" xfId="0" applyNumberFormat="1" applyFont="1" applyFill="1" applyBorder="1" applyAlignment="1" applyProtection="1">
      <alignment horizontal="center" vertical="center"/>
      <protection locked="0"/>
    </xf>
    <xf numFmtId="164" fontId="6" fillId="0" borderId="21" xfId="0" applyNumberFormat="1" applyFont="1" applyFill="1" applyBorder="1" applyAlignment="1" applyProtection="1">
      <alignment horizontal="center" vertical="center"/>
      <protection locked="0"/>
    </xf>
    <xf numFmtId="164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1" fillId="0" borderId="6" xfId="0" applyNumberFormat="1" applyFont="1" applyBorder="1"/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13" xfId="0" applyNumberFormat="1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 wrapText="1"/>
      <protection locked="0"/>
    </xf>
    <xf numFmtId="164" fontId="6" fillId="0" borderId="16" xfId="0" applyNumberFormat="1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20" xfId="0" applyNumberFormat="1" applyFont="1" applyBorder="1" applyAlignment="1" applyProtection="1">
      <alignment horizontal="center" vertical="center"/>
      <protection locked="0"/>
    </xf>
    <xf numFmtId="164" fontId="6" fillId="0" borderId="22" xfId="0" applyNumberFormat="1" applyFont="1" applyBorder="1" applyAlignment="1" applyProtection="1">
      <alignment horizontal="center" vertical="center"/>
      <protection locked="0"/>
    </xf>
    <xf numFmtId="164" fontId="6" fillId="0" borderId="20" xfId="0" applyNumberFormat="1" applyFont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0" fillId="0" borderId="0" xfId="0" applyNumberFormat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4" fillId="0" borderId="5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CC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showZeros="0" view="pageBreakPreview" zoomScale="70" zoomScaleNormal="100" zoomScaleSheetLayoutView="70" workbookViewId="0">
      <pane ySplit="6" topLeftCell="A7" activePane="bottomLeft" state="frozen"/>
      <selection pane="bottomLeft" activeCell="P61" sqref="P61:U63"/>
    </sheetView>
  </sheetViews>
  <sheetFormatPr defaultRowHeight="50.1" customHeight="1" x14ac:dyDescent="0.3"/>
  <cols>
    <col min="1" max="1" width="4.109375" style="1" customWidth="1"/>
    <col min="2" max="2" width="22.88671875" style="1" customWidth="1"/>
    <col min="3" max="3" width="11.33203125" style="1" customWidth="1"/>
    <col min="4" max="6" width="11.33203125" style="2" hidden="1" customWidth="1"/>
    <col min="7" max="7" width="11.33203125" style="18" hidden="1" customWidth="1"/>
    <col min="8" max="8" width="14.44140625" style="35" customWidth="1"/>
    <col min="9" max="9" width="13.109375" style="2" customWidth="1"/>
    <col min="10" max="10" width="10.6640625" style="2" customWidth="1"/>
    <col min="11" max="11" width="12.6640625" style="4" customWidth="1"/>
    <col min="12" max="16" width="12.6640625" style="3" customWidth="1"/>
    <col min="17" max="21" width="16" style="3" customWidth="1"/>
    <col min="22" max="22" width="16" customWidth="1"/>
  </cols>
  <sheetData>
    <row r="1" spans="1:22" ht="20.399999999999999" customHeight="1" x14ac:dyDescent="0.3">
      <c r="A1" s="133" t="s">
        <v>142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20.399999999999999" customHeight="1" x14ac:dyDescent="0.3">
      <c r="A2" s="132" t="s">
        <v>144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ht="27.6" customHeight="1" x14ac:dyDescent="0.3">
      <c r="A3" s="131" t="s">
        <v>19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2" ht="27.6" customHeight="1" x14ac:dyDescent="0.3">
      <c r="A4" s="112" t="s">
        <v>128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1:22" ht="27.6" customHeight="1" x14ac:dyDescent="0.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3" t="s">
        <v>68</v>
      </c>
      <c r="L5" s="113"/>
      <c r="M5" s="113"/>
      <c r="N5" s="113" t="s">
        <v>69</v>
      </c>
      <c r="O5" s="113"/>
      <c r="P5" s="113"/>
      <c r="Q5" s="113" t="s">
        <v>70</v>
      </c>
      <c r="R5" s="113"/>
      <c r="S5" s="113"/>
      <c r="T5" s="113" t="s">
        <v>71</v>
      </c>
      <c r="U5" s="113"/>
      <c r="V5" s="113"/>
    </row>
    <row r="6" spans="1:22" ht="65.400000000000006" customHeight="1" x14ac:dyDescent="0.3">
      <c r="A6" s="5" t="s">
        <v>64</v>
      </c>
      <c r="B6" s="16" t="s">
        <v>10</v>
      </c>
      <c r="C6" s="6" t="s">
        <v>121</v>
      </c>
      <c r="D6" s="7" t="s">
        <v>5</v>
      </c>
      <c r="E6" s="7" t="s">
        <v>4</v>
      </c>
      <c r="F6" s="7" t="s">
        <v>66</v>
      </c>
      <c r="G6" s="7" t="s">
        <v>118</v>
      </c>
      <c r="H6" s="31" t="s">
        <v>7</v>
      </c>
      <c r="I6" s="7" t="s">
        <v>67</v>
      </c>
      <c r="J6" s="13" t="s">
        <v>143</v>
      </c>
      <c r="K6" s="8" t="s">
        <v>72</v>
      </c>
      <c r="L6" s="8" t="s">
        <v>73</v>
      </c>
      <c r="M6" s="8" t="s">
        <v>74</v>
      </c>
      <c r="N6" s="8" t="s">
        <v>72</v>
      </c>
      <c r="O6" s="8" t="s">
        <v>73</v>
      </c>
      <c r="P6" s="8" t="s">
        <v>74</v>
      </c>
      <c r="Q6" s="20" t="s">
        <v>115</v>
      </c>
      <c r="R6" s="20" t="s">
        <v>116</v>
      </c>
      <c r="S6" s="20" t="s">
        <v>117</v>
      </c>
      <c r="T6" s="20" t="s">
        <v>115</v>
      </c>
      <c r="U6" s="20" t="s">
        <v>116</v>
      </c>
      <c r="V6" s="20" t="s">
        <v>117</v>
      </c>
    </row>
    <row r="7" spans="1:22" s="19" customFormat="1" ht="19.2" customHeight="1" thickBot="1" x14ac:dyDescent="0.35">
      <c r="A7" s="119" t="s">
        <v>0</v>
      </c>
      <c r="B7" s="120"/>
      <c r="C7" s="120"/>
      <c r="D7" s="120"/>
      <c r="E7" s="120"/>
      <c r="F7" s="120"/>
      <c r="G7" s="120"/>
      <c r="H7" s="120"/>
      <c r="I7" s="120"/>
      <c r="J7" s="120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2"/>
    </row>
    <row r="8" spans="1:22" ht="57" customHeight="1" x14ac:dyDescent="0.3">
      <c r="A8" s="21" t="s">
        <v>24</v>
      </c>
      <c r="B8" s="11" t="s">
        <v>85</v>
      </c>
      <c r="C8" s="11" t="s">
        <v>122</v>
      </c>
      <c r="D8" s="21">
        <v>180</v>
      </c>
      <c r="E8" s="21">
        <v>1916</v>
      </c>
      <c r="F8" s="21">
        <f t="shared" ref="F8:F15" si="0">H8/2</f>
        <v>172440</v>
      </c>
      <c r="G8" s="11" t="s">
        <v>119</v>
      </c>
      <c r="H8" s="32">
        <v>344880</v>
      </c>
      <c r="I8" s="21">
        <f t="shared" ref="I8:I15" si="1">F8*3</f>
        <v>517320</v>
      </c>
      <c r="J8" s="53"/>
      <c r="K8" s="54"/>
      <c r="L8" s="55"/>
      <c r="M8" s="56"/>
      <c r="N8" s="54"/>
      <c r="O8" s="55"/>
      <c r="P8" s="56"/>
      <c r="Q8" s="41">
        <f t="shared" ref="Q8:Q15" si="2">K8*H8</f>
        <v>0</v>
      </c>
      <c r="R8" s="42">
        <f t="shared" ref="R8:R15" si="3">H8*L8</f>
        <v>0</v>
      </c>
      <c r="S8" s="43">
        <f t="shared" ref="S8:T15" si="4">H8*M8</f>
        <v>0</v>
      </c>
      <c r="T8" s="41">
        <f t="shared" si="4"/>
        <v>0</v>
      </c>
      <c r="U8" s="42">
        <f t="shared" ref="U8:U15" si="5">I8*O8</f>
        <v>0</v>
      </c>
      <c r="V8" s="43">
        <f t="shared" ref="V8:V15" si="6">I8*P8</f>
        <v>0</v>
      </c>
    </row>
    <row r="9" spans="1:22" ht="57" customHeight="1" x14ac:dyDescent="0.3">
      <c r="A9" s="21" t="s">
        <v>25</v>
      </c>
      <c r="B9" s="11" t="s">
        <v>86</v>
      </c>
      <c r="C9" s="11" t="s">
        <v>122</v>
      </c>
      <c r="D9" s="21">
        <v>360</v>
      </c>
      <c r="E9" s="21">
        <v>366</v>
      </c>
      <c r="F9" s="21">
        <f t="shared" si="0"/>
        <v>66000</v>
      </c>
      <c r="G9" s="11" t="s">
        <v>119</v>
      </c>
      <c r="H9" s="32">
        <v>132000</v>
      </c>
      <c r="I9" s="21">
        <f t="shared" si="1"/>
        <v>198000</v>
      </c>
      <c r="J9" s="53"/>
      <c r="K9" s="57"/>
      <c r="L9" s="58"/>
      <c r="M9" s="59"/>
      <c r="N9" s="57"/>
      <c r="O9" s="58"/>
      <c r="P9" s="59"/>
      <c r="Q9" s="44">
        <f t="shared" si="2"/>
        <v>0</v>
      </c>
      <c r="R9" s="12">
        <f t="shared" si="3"/>
        <v>0</v>
      </c>
      <c r="S9" s="45">
        <f t="shared" si="4"/>
        <v>0</v>
      </c>
      <c r="T9" s="44">
        <f t="shared" si="4"/>
        <v>0</v>
      </c>
      <c r="U9" s="12">
        <f t="shared" si="5"/>
        <v>0</v>
      </c>
      <c r="V9" s="45">
        <f t="shared" si="6"/>
        <v>0</v>
      </c>
    </row>
    <row r="10" spans="1:22" ht="57" customHeight="1" x14ac:dyDescent="0.3">
      <c r="A10" s="135" t="s">
        <v>26</v>
      </c>
      <c r="B10" s="134" t="s">
        <v>87</v>
      </c>
      <c r="C10" s="11" t="s">
        <v>123</v>
      </c>
      <c r="D10" s="21">
        <v>30</v>
      </c>
      <c r="E10" s="21">
        <v>1700</v>
      </c>
      <c r="F10" s="21">
        <f t="shared" si="0"/>
        <v>25500</v>
      </c>
      <c r="G10" s="11" t="s">
        <v>119</v>
      </c>
      <c r="H10" s="32">
        <f>SUM(D10*E10)</f>
        <v>51000</v>
      </c>
      <c r="I10" s="21">
        <f t="shared" si="1"/>
        <v>76500</v>
      </c>
      <c r="J10" s="53"/>
      <c r="K10" s="57"/>
      <c r="L10" s="58"/>
      <c r="M10" s="59"/>
      <c r="N10" s="57"/>
      <c r="O10" s="58"/>
      <c r="P10" s="59"/>
      <c r="Q10" s="44">
        <f t="shared" si="2"/>
        <v>0</v>
      </c>
      <c r="R10" s="12">
        <f t="shared" si="3"/>
        <v>0</v>
      </c>
      <c r="S10" s="45">
        <f t="shared" si="4"/>
        <v>0</v>
      </c>
      <c r="T10" s="44">
        <f t="shared" si="4"/>
        <v>0</v>
      </c>
      <c r="U10" s="12">
        <f t="shared" si="5"/>
        <v>0</v>
      </c>
      <c r="V10" s="45">
        <f t="shared" si="6"/>
        <v>0</v>
      </c>
    </row>
    <row r="11" spans="1:22" ht="57" customHeight="1" x14ac:dyDescent="0.3">
      <c r="A11" s="135"/>
      <c r="B11" s="134"/>
      <c r="C11" s="11" t="s">
        <v>122</v>
      </c>
      <c r="D11" s="11">
        <v>30</v>
      </c>
      <c r="E11" s="11">
        <v>1700</v>
      </c>
      <c r="F11" s="21">
        <f t="shared" si="0"/>
        <v>25500</v>
      </c>
      <c r="G11" s="11" t="s">
        <v>119</v>
      </c>
      <c r="H11" s="32">
        <f>SUM(D11*E11)</f>
        <v>51000</v>
      </c>
      <c r="I11" s="21">
        <f t="shared" si="1"/>
        <v>76500</v>
      </c>
      <c r="J11" s="53"/>
      <c r="K11" s="57"/>
      <c r="L11" s="58"/>
      <c r="M11" s="59"/>
      <c r="N11" s="57"/>
      <c r="O11" s="58"/>
      <c r="P11" s="59"/>
      <c r="Q11" s="44">
        <f t="shared" si="2"/>
        <v>0</v>
      </c>
      <c r="R11" s="12">
        <f t="shared" si="3"/>
        <v>0</v>
      </c>
      <c r="S11" s="45">
        <f t="shared" si="4"/>
        <v>0</v>
      </c>
      <c r="T11" s="44">
        <f t="shared" si="4"/>
        <v>0</v>
      </c>
      <c r="U11" s="12">
        <f t="shared" si="5"/>
        <v>0</v>
      </c>
      <c r="V11" s="45">
        <f t="shared" si="6"/>
        <v>0</v>
      </c>
    </row>
    <row r="12" spans="1:22" ht="57" customHeight="1" x14ac:dyDescent="0.3">
      <c r="A12" s="21" t="s">
        <v>27</v>
      </c>
      <c r="B12" s="11" t="s">
        <v>88</v>
      </c>
      <c r="C12" s="11" t="s">
        <v>122</v>
      </c>
      <c r="D12" s="21">
        <v>360</v>
      </c>
      <c r="E12" s="21">
        <v>445</v>
      </c>
      <c r="F12" s="21">
        <f t="shared" si="0"/>
        <v>80100</v>
      </c>
      <c r="G12" s="11" t="s">
        <v>119</v>
      </c>
      <c r="H12" s="32">
        <v>160200</v>
      </c>
      <c r="I12" s="21">
        <f t="shared" si="1"/>
        <v>240300</v>
      </c>
      <c r="J12" s="53"/>
      <c r="K12" s="57"/>
      <c r="L12" s="58"/>
      <c r="M12" s="59"/>
      <c r="N12" s="57"/>
      <c r="O12" s="58"/>
      <c r="P12" s="59"/>
      <c r="Q12" s="44">
        <f t="shared" si="2"/>
        <v>0</v>
      </c>
      <c r="R12" s="12">
        <f t="shared" si="3"/>
        <v>0</v>
      </c>
      <c r="S12" s="45">
        <f t="shared" si="4"/>
        <v>0</v>
      </c>
      <c r="T12" s="44">
        <f t="shared" si="4"/>
        <v>0</v>
      </c>
      <c r="U12" s="12">
        <f t="shared" si="5"/>
        <v>0</v>
      </c>
      <c r="V12" s="45">
        <f t="shared" si="6"/>
        <v>0</v>
      </c>
    </row>
    <row r="13" spans="1:22" ht="57" customHeight="1" x14ac:dyDescent="0.3">
      <c r="A13" s="21" t="s">
        <v>28</v>
      </c>
      <c r="B13" s="11" t="s">
        <v>89</v>
      </c>
      <c r="C13" s="11" t="s">
        <v>122</v>
      </c>
      <c r="D13" s="21">
        <v>360</v>
      </c>
      <c r="E13" s="21">
        <v>108</v>
      </c>
      <c r="F13" s="21">
        <f t="shared" si="0"/>
        <v>19278</v>
      </c>
      <c r="G13" s="11" t="s">
        <v>119</v>
      </c>
      <c r="H13" s="32">
        <v>38556</v>
      </c>
      <c r="I13" s="21">
        <f t="shared" si="1"/>
        <v>57834</v>
      </c>
      <c r="J13" s="53"/>
      <c r="K13" s="57"/>
      <c r="L13" s="58"/>
      <c r="M13" s="59"/>
      <c r="N13" s="57"/>
      <c r="O13" s="58"/>
      <c r="P13" s="59"/>
      <c r="Q13" s="44">
        <f t="shared" si="2"/>
        <v>0</v>
      </c>
      <c r="R13" s="12">
        <f t="shared" si="3"/>
        <v>0</v>
      </c>
      <c r="S13" s="45">
        <f t="shared" si="4"/>
        <v>0</v>
      </c>
      <c r="T13" s="44">
        <f t="shared" si="4"/>
        <v>0</v>
      </c>
      <c r="U13" s="12">
        <f t="shared" si="5"/>
        <v>0</v>
      </c>
      <c r="V13" s="45">
        <f t="shared" si="6"/>
        <v>0</v>
      </c>
    </row>
    <row r="14" spans="1:22" ht="57" customHeight="1" x14ac:dyDescent="0.3">
      <c r="A14" s="21" t="s">
        <v>29</v>
      </c>
      <c r="B14" s="11" t="s">
        <v>90</v>
      </c>
      <c r="C14" s="11" t="s">
        <v>122</v>
      </c>
      <c r="D14" s="21">
        <v>360</v>
      </c>
      <c r="E14" s="21">
        <v>116</v>
      </c>
      <c r="F14" s="21">
        <f t="shared" si="0"/>
        <v>20880</v>
      </c>
      <c r="G14" s="11" t="s">
        <v>119</v>
      </c>
      <c r="H14" s="32">
        <v>41760</v>
      </c>
      <c r="I14" s="21">
        <f t="shared" si="1"/>
        <v>62640</v>
      </c>
      <c r="J14" s="53"/>
      <c r="K14" s="57"/>
      <c r="L14" s="58"/>
      <c r="M14" s="59"/>
      <c r="N14" s="57"/>
      <c r="O14" s="58"/>
      <c r="P14" s="59"/>
      <c r="Q14" s="44">
        <f t="shared" si="2"/>
        <v>0</v>
      </c>
      <c r="R14" s="12">
        <f t="shared" si="3"/>
        <v>0</v>
      </c>
      <c r="S14" s="45">
        <f t="shared" si="4"/>
        <v>0</v>
      </c>
      <c r="T14" s="44">
        <f t="shared" si="4"/>
        <v>0</v>
      </c>
      <c r="U14" s="12">
        <f t="shared" si="5"/>
        <v>0</v>
      </c>
      <c r="V14" s="45">
        <f t="shared" si="6"/>
        <v>0</v>
      </c>
    </row>
    <row r="15" spans="1:22" ht="57" customHeight="1" thickBot="1" x14ac:dyDescent="0.35">
      <c r="A15" s="21" t="s">
        <v>30</v>
      </c>
      <c r="B15" s="11" t="s">
        <v>91</v>
      </c>
      <c r="C15" s="11" t="s">
        <v>122</v>
      </c>
      <c r="D15" s="21">
        <v>30</v>
      </c>
      <c r="E15" s="21">
        <v>2000</v>
      </c>
      <c r="F15" s="21">
        <f t="shared" si="0"/>
        <v>30000</v>
      </c>
      <c r="G15" s="11" t="s">
        <v>120</v>
      </c>
      <c r="H15" s="32">
        <v>60000</v>
      </c>
      <c r="I15" s="21">
        <f t="shared" si="1"/>
        <v>90000</v>
      </c>
      <c r="J15" s="53"/>
      <c r="K15" s="60"/>
      <c r="L15" s="61"/>
      <c r="M15" s="62"/>
      <c r="N15" s="60"/>
      <c r="O15" s="61"/>
      <c r="P15" s="62"/>
      <c r="Q15" s="46">
        <f t="shared" si="2"/>
        <v>0</v>
      </c>
      <c r="R15" s="47">
        <f t="shared" si="3"/>
        <v>0</v>
      </c>
      <c r="S15" s="48">
        <f t="shared" si="4"/>
        <v>0</v>
      </c>
      <c r="T15" s="46">
        <f t="shared" si="4"/>
        <v>0</v>
      </c>
      <c r="U15" s="47">
        <f t="shared" si="5"/>
        <v>0</v>
      </c>
      <c r="V15" s="48">
        <f t="shared" si="6"/>
        <v>0</v>
      </c>
    </row>
    <row r="16" spans="1:22" s="19" customFormat="1" ht="19.2" customHeight="1" thickBot="1" x14ac:dyDescent="0.35">
      <c r="A16" s="108" t="s">
        <v>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1"/>
    </row>
    <row r="17" spans="1:22" ht="55.2" x14ac:dyDescent="0.3">
      <c r="A17" s="21" t="s">
        <v>31</v>
      </c>
      <c r="B17" s="11" t="s">
        <v>76</v>
      </c>
      <c r="C17" s="11" t="s">
        <v>122</v>
      </c>
      <c r="D17" s="21">
        <v>360</v>
      </c>
      <c r="E17" s="21">
        <v>328</v>
      </c>
      <c r="F17" s="21">
        <f t="shared" ref="F17:F26" si="7">H17/2</f>
        <v>59040</v>
      </c>
      <c r="G17" s="11" t="s">
        <v>120</v>
      </c>
      <c r="H17" s="32">
        <v>118080</v>
      </c>
      <c r="I17" s="22">
        <f t="shared" ref="I17:I26" si="8">F17*3</f>
        <v>177120</v>
      </c>
      <c r="J17" s="63"/>
      <c r="K17" s="54"/>
      <c r="L17" s="55"/>
      <c r="M17" s="56"/>
      <c r="N17" s="54"/>
      <c r="O17" s="55"/>
      <c r="P17" s="56"/>
      <c r="Q17" s="41">
        <f t="shared" ref="Q17:Q26" si="9">K17*H17</f>
        <v>0</v>
      </c>
      <c r="R17" s="42">
        <f t="shared" ref="R17:R26" si="10">H17*L17</f>
        <v>0</v>
      </c>
      <c r="S17" s="43">
        <f t="shared" ref="S17:S26" si="11">H17*M17</f>
        <v>0</v>
      </c>
      <c r="T17" s="41">
        <f t="shared" ref="T17:T26" si="12">I17*N17</f>
        <v>0</v>
      </c>
      <c r="U17" s="42">
        <f t="shared" ref="U17:U26" si="13">I17*O17</f>
        <v>0</v>
      </c>
      <c r="V17" s="43">
        <f t="shared" ref="V17:V26" si="14">I17*P17</f>
        <v>0</v>
      </c>
    </row>
    <row r="18" spans="1:22" ht="55.2" x14ac:dyDescent="0.3">
      <c r="A18" s="21" t="s">
        <v>32</v>
      </c>
      <c r="B18" s="11" t="s">
        <v>75</v>
      </c>
      <c r="C18" s="11" t="s">
        <v>122</v>
      </c>
      <c r="D18" s="21" t="s">
        <v>22</v>
      </c>
      <c r="E18" s="21">
        <v>7900</v>
      </c>
      <c r="F18" s="21">
        <f t="shared" si="7"/>
        <v>118500</v>
      </c>
      <c r="G18" s="11" t="s">
        <v>120</v>
      </c>
      <c r="H18" s="32">
        <v>237000</v>
      </c>
      <c r="I18" s="22">
        <f t="shared" si="8"/>
        <v>355500</v>
      </c>
      <c r="J18" s="53"/>
      <c r="K18" s="57"/>
      <c r="L18" s="58"/>
      <c r="M18" s="59"/>
      <c r="N18" s="57"/>
      <c r="O18" s="58"/>
      <c r="P18" s="59"/>
      <c r="Q18" s="44">
        <f t="shared" si="9"/>
        <v>0</v>
      </c>
      <c r="R18" s="12">
        <f t="shared" si="10"/>
        <v>0</v>
      </c>
      <c r="S18" s="45">
        <f t="shared" si="11"/>
        <v>0</v>
      </c>
      <c r="T18" s="44">
        <f t="shared" si="12"/>
        <v>0</v>
      </c>
      <c r="U18" s="12">
        <f t="shared" si="13"/>
        <v>0</v>
      </c>
      <c r="V18" s="45">
        <f t="shared" si="14"/>
        <v>0</v>
      </c>
    </row>
    <row r="19" spans="1:22" ht="55.2" x14ac:dyDescent="0.3">
      <c r="A19" s="40" t="s">
        <v>33</v>
      </c>
      <c r="B19" s="11" t="s">
        <v>77</v>
      </c>
      <c r="C19" s="11" t="s">
        <v>122</v>
      </c>
      <c r="D19" s="21">
        <v>30</v>
      </c>
      <c r="E19" s="21">
        <v>5400</v>
      </c>
      <c r="F19" s="21">
        <f t="shared" si="7"/>
        <v>81000</v>
      </c>
      <c r="G19" s="11" t="s">
        <v>119</v>
      </c>
      <c r="H19" s="32">
        <v>162000</v>
      </c>
      <c r="I19" s="22">
        <f t="shared" si="8"/>
        <v>243000</v>
      </c>
      <c r="J19" s="53"/>
      <c r="K19" s="57"/>
      <c r="L19" s="58"/>
      <c r="M19" s="59"/>
      <c r="N19" s="57"/>
      <c r="O19" s="58"/>
      <c r="P19" s="59"/>
      <c r="Q19" s="44">
        <f t="shared" si="9"/>
        <v>0</v>
      </c>
      <c r="R19" s="12">
        <f t="shared" si="10"/>
        <v>0</v>
      </c>
      <c r="S19" s="45">
        <f t="shared" si="11"/>
        <v>0</v>
      </c>
      <c r="T19" s="44">
        <f t="shared" si="12"/>
        <v>0</v>
      </c>
      <c r="U19" s="12">
        <f t="shared" si="13"/>
        <v>0</v>
      </c>
      <c r="V19" s="45">
        <f t="shared" si="14"/>
        <v>0</v>
      </c>
    </row>
    <row r="20" spans="1:22" ht="41.4" x14ac:dyDescent="0.3">
      <c r="A20" s="40" t="s">
        <v>34</v>
      </c>
      <c r="B20" s="11" t="s">
        <v>78</v>
      </c>
      <c r="C20" s="11" t="s">
        <v>122</v>
      </c>
      <c r="D20" s="21">
        <v>30</v>
      </c>
      <c r="E20" s="21">
        <v>5842</v>
      </c>
      <c r="F20" s="21">
        <f t="shared" si="7"/>
        <v>87630</v>
      </c>
      <c r="G20" s="11" t="s">
        <v>119</v>
      </c>
      <c r="H20" s="32">
        <v>175260</v>
      </c>
      <c r="I20" s="22">
        <f t="shared" si="8"/>
        <v>262890</v>
      </c>
      <c r="J20" s="53"/>
      <c r="K20" s="57"/>
      <c r="L20" s="58"/>
      <c r="M20" s="59"/>
      <c r="N20" s="57"/>
      <c r="O20" s="58"/>
      <c r="P20" s="59"/>
      <c r="Q20" s="44">
        <f t="shared" si="9"/>
        <v>0</v>
      </c>
      <c r="R20" s="12">
        <f t="shared" si="10"/>
        <v>0</v>
      </c>
      <c r="S20" s="45">
        <f t="shared" si="11"/>
        <v>0</v>
      </c>
      <c r="T20" s="44">
        <f t="shared" si="12"/>
        <v>0</v>
      </c>
      <c r="U20" s="12">
        <f t="shared" si="13"/>
        <v>0</v>
      </c>
      <c r="V20" s="45">
        <f t="shared" si="14"/>
        <v>0</v>
      </c>
    </row>
    <row r="21" spans="1:22" ht="41.4" x14ac:dyDescent="0.3">
      <c r="A21" s="40" t="s">
        <v>35</v>
      </c>
      <c r="B21" s="11" t="s">
        <v>80</v>
      </c>
      <c r="C21" s="11" t="s">
        <v>122</v>
      </c>
      <c r="D21" s="23">
        <v>180</v>
      </c>
      <c r="E21" s="21">
        <v>203</v>
      </c>
      <c r="F21" s="21">
        <f t="shared" si="7"/>
        <v>18270</v>
      </c>
      <c r="G21" s="11" t="s">
        <v>120</v>
      </c>
      <c r="H21" s="33">
        <f>E21*D21</f>
        <v>36540</v>
      </c>
      <c r="I21" s="22">
        <f t="shared" si="8"/>
        <v>54810</v>
      </c>
      <c r="J21" s="64"/>
      <c r="K21" s="65"/>
      <c r="L21" s="66"/>
      <c r="M21" s="67"/>
      <c r="N21" s="65"/>
      <c r="O21" s="66"/>
      <c r="P21" s="59"/>
      <c r="Q21" s="44">
        <f t="shared" si="9"/>
        <v>0</v>
      </c>
      <c r="R21" s="12">
        <f t="shared" si="10"/>
        <v>0</v>
      </c>
      <c r="S21" s="45">
        <f t="shared" si="11"/>
        <v>0</v>
      </c>
      <c r="T21" s="44">
        <f t="shared" si="12"/>
        <v>0</v>
      </c>
      <c r="U21" s="12">
        <f t="shared" si="13"/>
        <v>0</v>
      </c>
      <c r="V21" s="45">
        <f t="shared" si="14"/>
        <v>0</v>
      </c>
    </row>
    <row r="22" spans="1:22" ht="41.4" x14ac:dyDescent="0.3">
      <c r="A22" s="40" t="s">
        <v>36</v>
      </c>
      <c r="B22" s="11" t="s">
        <v>79</v>
      </c>
      <c r="C22" s="11" t="s">
        <v>123</v>
      </c>
      <c r="D22" s="21">
        <v>180</v>
      </c>
      <c r="E22" s="21">
        <v>104</v>
      </c>
      <c r="F22" s="21">
        <f t="shared" si="7"/>
        <v>9360</v>
      </c>
      <c r="G22" s="11" t="s">
        <v>119</v>
      </c>
      <c r="H22" s="32">
        <v>18720</v>
      </c>
      <c r="I22" s="22">
        <f t="shared" si="8"/>
        <v>28080</v>
      </c>
      <c r="J22" s="53"/>
      <c r="K22" s="57"/>
      <c r="L22" s="58"/>
      <c r="M22" s="59"/>
      <c r="N22" s="57"/>
      <c r="O22" s="58"/>
      <c r="P22" s="59"/>
      <c r="Q22" s="44">
        <f t="shared" si="9"/>
        <v>0</v>
      </c>
      <c r="R22" s="12">
        <f t="shared" si="10"/>
        <v>0</v>
      </c>
      <c r="S22" s="45">
        <f t="shared" si="11"/>
        <v>0</v>
      </c>
      <c r="T22" s="44">
        <f t="shared" si="12"/>
        <v>0</v>
      </c>
      <c r="U22" s="12">
        <f t="shared" si="13"/>
        <v>0</v>
      </c>
      <c r="V22" s="45">
        <f t="shared" si="14"/>
        <v>0</v>
      </c>
    </row>
    <row r="23" spans="1:22" ht="55.2" x14ac:dyDescent="0.3">
      <c r="A23" s="40" t="s">
        <v>37</v>
      </c>
      <c r="B23" s="11" t="s">
        <v>81</v>
      </c>
      <c r="C23" s="11" t="s">
        <v>122</v>
      </c>
      <c r="D23" s="21">
        <v>360</v>
      </c>
      <c r="E23" s="21">
        <v>750</v>
      </c>
      <c r="F23" s="21">
        <f t="shared" si="7"/>
        <v>135000</v>
      </c>
      <c r="G23" s="11" t="s">
        <v>119</v>
      </c>
      <c r="H23" s="32">
        <v>270000</v>
      </c>
      <c r="I23" s="22">
        <f t="shared" si="8"/>
        <v>405000</v>
      </c>
      <c r="J23" s="53"/>
      <c r="K23" s="57"/>
      <c r="L23" s="58"/>
      <c r="M23" s="59"/>
      <c r="N23" s="57"/>
      <c r="O23" s="58"/>
      <c r="P23" s="59"/>
      <c r="Q23" s="44">
        <f t="shared" si="9"/>
        <v>0</v>
      </c>
      <c r="R23" s="12">
        <f t="shared" si="10"/>
        <v>0</v>
      </c>
      <c r="S23" s="45">
        <f t="shared" si="11"/>
        <v>0</v>
      </c>
      <c r="T23" s="44">
        <f t="shared" si="12"/>
        <v>0</v>
      </c>
      <c r="U23" s="12">
        <f t="shared" si="13"/>
        <v>0</v>
      </c>
      <c r="V23" s="45">
        <f t="shared" si="14"/>
        <v>0</v>
      </c>
    </row>
    <row r="24" spans="1:22" ht="55.2" x14ac:dyDescent="0.3">
      <c r="A24" s="40" t="s">
        <v>38</v>
      </c>
      <c r="B24" s="11" t="s">
        <v>82</v>
      </c>
      <c r="C24" s="11" t="s">
        <v>122</v>
      </c>
      <c r="D24" s="21">
        <v>30</v>
      </c>
      <c r="E24" s="21">
        <f>H24/30</f>
        <v>11620</v>
      </c>
      <c r="F24" s="21">
        <f t="shared" si="7"/>
        <v>174300</v>
      </c>
      <c r="G24" s="11" t="s">
        <v>119</v>
      </c>
      <c r="H24" s="32">
        <v>348600</v>
      </c>
      <c r="I24" s="22">
        <f t="shared" si="8"/>
        <v>522900</v>
      </c>
      <c r="J24" s="53"/>
      <c r="K24" s="57"/>
      <c r="L24" s="58"/>
      <c r="M24" s="59"/>
      <c r="N24" s="57"/>
      <c r="O24" s="58"/>
      <c r="P24" s="59"/>
      <c r="Q24" s="44">
        <f t="shared" si="9"/>
        <v>0</v>
      </c>
      <c r="R24" s="12">
        <f t="shared" si="10"/>
        <v>0</v>
      </c>
      <c r="S24" s="45">
        <f t="shared" si="11"/>
        <v>0</v>
      </c>
      <c r="T24" s="44">
        <f t="shared" si="12"/>
        <v>0</v>
      </c>
      <c r="U24" s="12">
        <f t="shared" si="13"/>
        <v>0</v>
      </c>
      <c r="V24" s="45">
        <f t="shared" si="14"/>
        <v>0</v>
      </c>
    </row>
    <row r="25" spans="1:22" ht="55.2" x14ac:dyDescent="0.3">
      <c r="A25" s="40" t="s">
        <v>39</v>
      </c>
      <c r="B25" s="11" t="s">
        <v>83</v>
      </c>
      <c r="C25" s="11" t="s">
        <v>122</v>
      </c>
      <c r="D25" s="21">
        <v>90</v>
      </c>
      <c r="E25" s="24">
        <f>SUM(H25/90)</f>
        <v>600.67777777777781</v>
      </c>
      <c r="F25" s="21">
        <f t="shared" si="7"/>
        <v>27030.5</v>
      </c>
      <c r="G25" s="11" t="s">
        <v>124</v>
      </c>
      <c r="H25" s="32">
        <f>SUM(3326+50735)</f>
        <v>54061</v>
      </c>
      <c r="I25" s="22">
        <f t="shared" si="8"/>
        <v>81091.5</v>
      </c>
      <c r="J25" s="53"/>
      <c r="K25" s="57"/>
      <c r="L25" s="58"/>
      <c r="M25" s="59"/>
      <c r="N25" s="57"/>
      <c r="O25" s="58"/>
      <c r="P25" s="59"/>
      <c r="Q25" s="44">
        <f t="shared" si="9"/>
        <v>0</v>
      </c>
      <c r="R25" s="12">
        <f t="shared" si="10"/>
        <v>0</v>
      </c>
      <c r="S25" s="45">
        <f t="shared" si="11"/>
        <v>0</v>
      </c>
      <c r="T25" s="44">
        <f t="shared" si="12"/>
        <v>0</v>
      </c>
      <c r="U25" s="12">
        <f t="shared" si="13"/>
        <v>0</v>
      </c>
      <c r="V25" s="45">
        <f t="shared" si="14"/>
        <v>0</v>
      </c>
    </row>
    <row r="26" spans="1:22" ht="42" thickBot="1" x14ac:dyDescent="0.35">
      <c r="A26" s="40" t="s">
        <v>40</v>
      </c>
      <c r="B26" s="11" t="s">
        <v>84</v>
      </c>
      <c r="C26" s="11" t="s">
        <v>123</v>
      </c>
      <c r="D26" s="21">
        <v>30</v>
      </c>
      <c r="E26" s="21">
        <v>6448</v>
      </c>
      <c r="F26" s="21">
        <f t="shared" si="7"/>
        <v>96720</v>
      </c>
      <c r="G26" s="11" t="s">
        <v>125</v>
      </c>
      <c r="H26" s="36">
        <v>193440</v>
      </c>
      <c r="I26" s="22">
        <f t="shared" si="8"/>
        <v>290160</v>
      </c>
      <c r="J26" s="68"/>
      <c r="K26" s="69"/>
      <c r="L26" s="70"/>
      <c r="M26" s="71"/>
      <c r="N26" s="69"/>
      <c r="O26" s="70"/>
      <c r="P26" s="71"/>
      <c r="Q26" s="46">
        <f t="shared" si="9"/>
        <v>0</v>
      </c>
      <c r="R26" s="47">
        <f t="shared" si="10"/>
        <v>0</v>
      </c>
      <c r="S26" s="48">
        <f t="shared" si="11"/>
        <v>0</v>
      </c>
      <c r="T26" s="46">
        <f t="shared" si="12"/>
        <v>0</v>
      </c>
      <c r="U26" s="47">
        <f t="shared" si="13"/>
        <v>0</v>
      </c>
      <c r="V26" s="48">
        <f t="shared" si="14"/>
        <v>0</v>
      </c>
    </row>
    <row r="27" spans="1:22" s="19" customFormat="1" ht="19.2" customHeight="1" thickBot="1" x14ac:dyDescent="0.35">
      <c r="A27" s="127" t="s">
        <v>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0"/>
    </row>
    <row r="28" spans="1:22" ht="55.2" x14ac:dyDescent="0.3">
      <c r="A28" s="21" t="s">
        <v>41</v>
      </c>
      <c r="B28" s="11" t="s">
        <v>92</v>
      </c>
      <c r="C28" s="11" t="s">
        <v>122</v>
      </c>
      <c r="D28" s="11">
        <v>30</v>
      </c>
      <c r="E28" s="11">
        <v>2400</v>
      </c>
      <c r="F28" s="11">
        <f t="shared" ref="F28:F33" si="15">H28/2</f>
        <v>36000</v>
      </c>
      <c r="G28" s="11" t="s">
        <v>119</v>
      </c>
      <c r="H28" s="33">
        <v>72000</v>
      </c>
      <c r="I28" s="11">
        <f t="shared" ref="I28:I33" si="16">F28*3</f>
        <v>108000</v>
      </c>
      <c r="J28" s="72"/>
      <c r="K28" s="73"/>
      <c r="L28" s="74"/>
      <c r="M28" s="75"/>
      <c r="N28" s="73"/>
      <c r="O28" s="74"/>
      <c r="P28" s="75"/>
      <c r="Q28" s="41">
        <f t="shared" ref="Q28:Q33" si="17">K28*H28</f>
        <v>0</v>
      </c>
      <c r="R28" s="42">
        <f t="shared" ref="R28:R33" si="18">H28*L28</f>
        <v>0</v>
      </c>
      <c r="S28" s="43">
        <f t="shared" ref="S28:T33" si="19">H28*M28</f>
        <v>0</v>
      </c>
      <c r="T28" s="41">
        <f t="shared" si="19"/>
        <v>0</v>
      </c>
      <c r="U28" s="42">
        <f t="shared" ref="U28:U33" si="20">I28*O28</f>
        <v>0</v>
      </c>
      <c r="V28" s="43">
        <f t="shared" ref="V28:V33" si="21">I28*P28</f>
        <v>0</v>
      </c>
    </row>
    <row r="29" spans="1:22" ht="41.4" x14ac:dyDescent="0.3">
      <c r="A29" s="21" t="s">
        <v>42</v>
      </c>
      <c r="B29" s="11" t="s">
        <v>93</v>
      </c>
      <c r="C29" s="11" t="s">
        <v>122</v>
      </c>
      <c r="D29" s="11">
        <v>30</v>
      </c>
      <c r="E29" s="11">
        <v>2433</v>
      </c>
      <c r="F29" s="11">
        <f t="shared" si="15"/>
        <v>36500</v>
      </c>
      <c r="G29" s="11" t="s">
        <v>119</v>
      </c>
      <c r="H29" s="33">
        <v>73000</v>
      </c>
      <c r="I29" s="11">
        <f t="shared" si="16"/>
        <v>109500</v>
      </c>
      <c r="J29" s="72"/>
      <c r="K29" s="65"/>
      <c r="L29" s="66"/>
      <c r="M29" s="67"/>
      <c r="N29" s="65"/>
      <c r="O29" s="66"/>
      <c r="P29" s="67"/>
      <c r="Q29" s="44">
        <f t="shared" si="17"/>
        <v>0</v>
      </c>
      <c r="R29" s="12">
        <f t="shared" si="18"/>
        <v>0</v>
      </c>
      <c r="S29" s="45">
        <f t="shared" si="19"/>
        <v>0</v>
      </c>
      <c r="T29" s="44">
        <f t="shared" si="19"/>
        <v>0</v>
      </c>
      <c r="U29" s="12">
        <f t="shared" si="20"/>
        <v>0</v>
      </c>
      <c r="V29" s="45">
        <f t="shared" si="21"/>
        <v>0</v>
      </c>
    </row>
    <row r="30" spans="1:22" ht="41.4" x14ac:dyDescent="0.3">
      <c r="A30" s="40" t="s">
        <v>43</v>
      </c>
      <c r="B30" s="11" t="s">
        <v>97</v>
      </c>
      <c r="C30" s="11" t="s">
        <v>122</v>
      </c>
      <c r="D30" s="11">
        <v>90</v>
      </c>
      <c r="E30" s="11">
        <v>800</v>
      </c>
      <c r="F30" s="11">
        <f t="shared" si="15"/>
        <v>36000</v>
      </c>
      <c r="G30" s="11" t="s">
        <v>124</v>
      </c>
      <c r="H30" s="33">
        <v>72000</v>
      </c>
      <c r="I30" s="11">
        <f t="shared" si="16"/>
        <v>108000</v>
      </c>
      <c r="J30" s="72"/>
      <c r="K30" s="65"/>
      <c r="L30" s="66"/>
      <c r="M30" s="67"/>
      <c r="N30" s="65"/>
      <c r="O30" s="66"/>
      <c r="P30" s="67"/>
      <c r="Q30" s="44">
        <f t="shared" si="17"/>
        <v>0</v>
      </c>
      <c r="R30" s="12">
        <f t="shared" si="18"/>
        <v>0</v>
      </c>
      <c r="S30" s="45">
        <f t="shared" si="19"/>
        <v>0</v>
      </c>
      <c r="T30" s="44">
        <f t="shared" si="19"/>
        <v>0</v>
      </c>
      <c r="U30" s="12">
        <f t="shared" si="20"/>
        <v>0</v>
      </c>
      <c r="V30" s="45">
        <f t="shared" si="21"/>
        <v>0</v>
      </c>
    </row>
    <row r="31" spans="1:22" ht="41.4" x14ac:dyDescent="0.3">
      <c r="A31" s="40" t="s">
        <v>44</v>
      </c>
      <c r="B31" s="11" t="s">
        <v>96</v>
      </c>
      <c r="C31" s="11" t="s">
        <v>122</v>
      </c>
      <c r="D31" s="11">
        <v>360</v>
      </c>
      <c r="E31" s="11">
        <v>204</v>
      </c>
      <c r="F31" s="11">
        <f t="shared" si="15"/>
        <v>36720</v>
      </c>
      <c r="G31" s="11" t="s">
        <v>119</v>
      </c>
      <c r="H31" s="33">
        <f>E31*D31</f>
        <v>73440</v>
      </c>
      <c r="I31" s="11">
        <f t="shared" si="16"/>
        <v>110160</v>
      </c>
      <c r="J31" s="72"/>
      <c r="K31" s="65"/>
      <c r="L31" s="66"/>
      <c r="M31" s="67"/>
      <c r="N31" s="65"/>
      <c r="O31" s="66"/>
      <c r="P31" s="67"/>
      <c r="Q31" s="44">
        <f t="shared" si="17"/>
        <v>0</v>
      </c>
      <c r="R31" s="12">
        <f t="shared" si="18"/>
        <v>0</v>
      </c>
      <c r="S31" s="45">
        <f t="shared" si="19"/>
        <v>0</v>
      </c>
      <c r="T31" s="44">
        <f t="shared" si="19"/>
        <v>0</v>
      </c>
      <c r="U31" s="12">
        <f t="shared" si="20"/>
        <v>0</v>
      </c>
      <c r="V31" s="45">
        <f t="shared" si="21"/>
        <v>0</v>
      </c>
    </row>
    <row r="32" spans="1:22" ht="55.2" x14ac:dyDescent="0.3">
      <c r="A32" s="40" t="s">
        <v>45</v>
      </c>
      <c r="B32" s="11" t="s">
        <v>94</v>
      </c>
      <c r="C32" s="11" t="s">
        <v>122</v>
      </c>
      <c r="D32" s="21">
        <v>30</v>
      </c>
      <c r="E32" s="21">
        <v>1440</v>
      </c>
      <c r="F32" s="11">
        <f t="shared" si="15"/>
        <v>21600</v>
      </c>
      <c r="G32" s="11" t="s">
        <v>119</v>
      </c>
      <c r="H32" s="32">
        <f>E32*D32</f>
        <v>43200</v>
      </c>
      <c r="I32" s="11">
        <f t="shared" si="16"/>
        <v>64800</v>
      </c>
      <c r="J32" s="53"/>
      <c r="K32" s="57"/>
      <c r="L32" s="58"/>
      <c r="M32" s="59"/>
      <c r="N32" s="57"/>
      <c r="O32" s="58"/>
      <c r="P32" s="59"/>
      <c r="Q32" s="44">
        <f t="shared" si="17"/>
        <v>0</v>
      </c>
      <c r="R32" s="12">
        <f t="shared" si="18"/>
        <v>0</v>
      </c>
      <c r="S32" s="45">
        <f t="shared" si="19"/>
        <v>0</v>
      </c>
      <c r="T32" s="44">
        <f t="shared" si="19"/>
        <v>0</v>
      </c>
      <c r="U32" s="12">
        <f t="shared" si="20"/>
        <v>0</v>
      </c>
      <c r="V32" s="45">
        <f t="shared" si="21"/>
        <v>0</v>
      </c>
    </row>
    <row r="33" spans="1:22" ht="55.8" thickBot="1" x14ac:dyDescent="0.35">
      <c r="A33" s="40" t="s">
        <v>46</v>
      </c>
      <c r="B33" s="11" t="s">
        <v>95</v>
      </c>
      <c r="C33" s="11" t="s">
        <v>123</v>
      </c>
      <c r="D33" s="21">
        <v>30</v>
      </c>
      <c r="E33" s="21">
        <v>5000</v>
      </c>
      <c r="F33" s="11">
        <f t="shared" si="15"/>
        <v>75000</v>
      </c>
      <c r="G33" s="11" t="s">
        <v>119</v>
      </c>
      <c r="H33" s="32">
        <v>150000</v>
      </c>
      <c r="I33" s="11">
        <f t="shared" si="16"/>
        <v>225000</v>
      </c>
      <c r="J33" s="53"/>
      <c r="K33" s="60"/>
      <c r="L33" s="61"/>
      <c r="M33" s="62"/>
      <c r="N33" s="60"/>
      <c r="O33" s="61"/>
      <c r="P33" s="62"/>
      <c r="Q33" s="46">
        <f t="shared" si="17"/>
        <v>0</v>
      </c>
      <c r="R33" s="47">
        <f t="shared" si="18"/>
        <v>0</v>
      </c>
      <c r="S33" s="48">
        <f t="shared" si="19"/>
        <v>0</v>
      </c>
      <c r="T33" s="46">
        <f t="shared" si="19"/>
        <v>0</v>
      </c>
      <c r="U33" s="47">
        <f t="shared" si="20"/>
        <v>0</v>
      </c>
      <c r="V33" s="48">
        <f t="shared" si="21"/>
        <v>0</v>
      </c>
    </row>
    <row r="34" spans="1:22" s="19" customFormat="1" ht="19.2" customHeight="1" thickBot="1" x14ac:dyDescent="0.35">
      <c r="A34" s="108" t="s">
        <v>17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1"/>
    </row>
    <row r="35" spans="1:22" ht="55.2" x14ac:dyDescent="0.3">
      <c r="A35" s="21" t="s">
        <v>47</v>
      </c>
      <c r="B35" s="11" t="s">
        <v>98</v>
      </c>
      <c r="C35" s="11" t="s">
        <v>122</v>
      </c>
      <c r="D35" s="21">
        <v>30</v>
      </c>
      <c r="E35" s="21">
        <v>1008</v>
      </c>
      <c r="F35" s="21">
        <f t="shared" ref="F35:F42" si="22">H35/2</f>
        <v>15120</v>
      </c>
      <c r="G35" s="11" t="s">
        <v>119</v>
      </c>
      <c r="H35" s="32">
        <v>30240</v>
      </c>
      <c r="I35" s="21">
        <f t="shared" ref="I35:I42" si="23">F35*3</f>
        <v>45360</v>
      </c>
      <c r="J35" s="53"/>
      <c r="K35" s="54"/>
      <c r="L35" s="55"/>
      <c r="M35" s="56"/>
      <c r="N35" s="54"/>
      <c r="O35" s="55"/>
      <c r="P35" s="56"/>
      <c r="Q35" s="41">
        <f t="shared" ref="Q35:Q42" si="24">K35*H35</f>
        <v>0</v>
      </c>
      <c r="R35" s="42">
        <f t="shared" ref="R35:R42" si="25">H35*L35</f>
        <v>0</v>
      </c>
      <c r="S35" s="43">
        <f t="shared" ref="S35:T38" si="26">H35*M35</f>
        <v>0</v>
      </c>
      <c r="T35" s="41">
        <f t="shared" si="26"/>
        <v>0</v>
      </c>
      <c r="U35" s="42">
        <f t="shared" ref="U35:U42" si="27">I35*O35</f>
        <v>0</v>
      </c>
      <c r="V35" s="43">
        <f t="shared" ref="V35:V42" si="28">I35*P35</f>
        <v>0</v>
      </c>
    </row>
    <row r="36" spans="1:22" ht="41.4" x14ac:dyDescent="0.3">
      <c r="A36" s="21" t="s">
        <v>48</v>
      </c>
      <c r="B36" s="11" t="s">
        <v>99</v>
      </c>
      <c r="C36" s="11" t="s">
        <v>123</v>
      </c>
      <c r="D36" s="21">
        <v>30</v>
      </c>
      <c r="E36" s="21">
        <v>2781</v>
      </c>
      <c r="F36" s="21">
        <f t="shared" si="22"/>
        <v>41715</v>
      </c>
      <c r="G36" s="11" t="s">
        <v>119</v>
      </c>
      <c r="H36" s="32">
        <v>83430</v>
      </c>
      <c r="I36" s="21">
        <f t="shared" si="23"/>
        <v>125145</v>
      </c>
      <c r="J36" s="53"/>
      <c r="K36" s="57"/>
      <c r="L36" s="58"/>
      <c r="M36" s="59"/>
      <c r="N36" s="57"/>
      <c r="O36" s="58"/>
      <c r="P36" s="59"/>
      <c r="Q36" s="44">
        <f t="shared" si="24"/>
        <v>0</v>
      </c>
      <c r="R36" s="12">
        <f t="shared" si="25"/>
        <v>0</v>
      </c>
      <c r="S36" s="45">
        <f t="shared" si="26"/>
        <v>0</v>
      </c>
      <c r="T36" s="44">
        <f t="shared" si="26"/>
        <v>0</v>
      </c>
      <c r="U36" s="12">
        <f t="shared" si="27"/>
        <v>0</v>
      </c>
      <c r="V36" s="45">
        <f t="shared" si="28"/>
        <v>0</v>
      </c>
    </row>
    <row r="37" spans="1:22" ht="55.2" x14ac:dyDescent="0.3">
      <c r="A37" s="21" t="s">
        <v>49</v>
      </c>
      <c r="B37" s="11" t="s">
        <v>100</v>
      </c>
      <c r="C37" s="11" t="s">
        <v>122</v>
      </c>
      <c r="D37" s="21">
        <v>30</v>
      </c>
      <c r="E37" s="21">
        <v>5040</v>
      </c>
      <c r="F37" s="21">
        <f t="shared" si="22"/>
        <v>75600</v>
      </c>
      <c r="G37" s="11" t="s">
        <v>119</v>
      </c>
      <c r="H37" s="32">
        <v>151200</v>
      </c>
      <c r="I37" s="21">
        <f t="shared" si="23"/>
        <v>226800</v>
      </c>
      <c r="J37" s="53"/>
      <c r="K37" s="57"/>
      <c r="L37" s="58"/>
      <c r="M37" s="59"/>
      <c r="N37" s="57"/>
      <c r="O37" s="58"/>
      <c r="P37" s="59"/>
      <c r="Q37" s="44">
        <f t="shared" si="24"/>
        <v>0</v>
      </c>
      <c r="R37" s="12">
        <f t="shared" si="25"/>
        <v>0</v>
      </c>
      <c r="S37" s="45">
        <f t="shared" si="26"/>
        <v>0</v>
      </c>
      <c r="T37" s="44">
        <f t="shared" si="26"/>
        <v>0</v>
      </c>
      <c r="U37" s="12">
        <f t="shared" si="27"/>
        <v>0</v>
      </c>
      <c r="V37" s="45">
        <f t="shared" si="28"/>
        <v>0</v>
      </c>
    </row>
    <row r="38" spans="1:22" ht="41.4" x14ac:dyDescent="0.3">
      <c r="A38" s="123" t="s">
        <v>50</v>
      </c>
      <c r="B38" s="125" t="s">
        <v>101</v>
      </c>
      <c r="C38" s="11" t="s">
        <v>123</v>
      </c>
      <c r="D38" s="21"/>
      <c r="E38" s="21"/>
      <c r="F38" s="21">
        <f t="shared" si="22"/>
        <v>10095</v>
      </c>
      <c r="G38" s="11" t="s">
        <v>120</v>
      </c>
      <c r="H38" s="32">
        <v>20190</v>
      </c>
      <c r="I38" s="21">
        <f t="shared" si="23"/>
        <v>30285</v>
      </c>
      <c r="J38" s="53"/>
      <c r="K38" s="57"/>
      <c r="L38" s="58"/>
      <c r="M38" s="59"/>
      <c r="N38" s="57"/>
      <c r="O38" s="58"/>
      <c r="P38" s="59"/>
      <c r="Q38" s="44">
        <f t="shared" si="24"/>
        <v>0</v>
      </c>
      <c r="R38" s="12">
        <f t="shared" si="25"/>
        <v>0</v>
      </c>
      <c r="S38" s="45">
        <f t="shared" si="26"/>
        <v>0</v>
      </c>
      <c r="T38" s="44">
        <f t="shared" si="26"/>
        <v>0</v>
      </c>
      <c r="U38" s="12">
        <f t="shared" si="27"/>
        <v>0</v>
      </c>
      <c r="V38" s="45">
        <f t="shared" si="28"/>
        <v>0</v>
      </c>
    </row>
    <row r="39" spans="1:22" ht="41.4" x14ac:dyDescent="0.3">
      <c r="A39" s="124"/>
      <c r="B39" s="126"/>
      <c r="C39" s="11" t="s">
        <v>122</v>
      </c>
      <c r="D39" s="21">
        <v>30</v>
      </c>
      <c r="E39" s="21">
        <v>1346</v>
      </c>
      <c r="F39" s="21">
        <f t="shared" si="22"/>
        <v>10095</v>
      </c>
      <c r="G39" s="11" t="s">
        <v>120</v>
      </c>
      <c r="H39" s="32">
        <v>20190</v>
      </c>
      <c r="I39" s="21">
        <f t="shared" si="23"/>
        <v>30285</v>
      </c>
      <c r="J39" s="53"/>
      <c r="K39" s="57"/>
      <c r="L39" s="58"/>
      <c r="M39" s="59"/>
      <c r="N39" s="57"/>
      <c r="O39" s="58"/>
      <c r="P39" s="59"/>
      <c r="Q39" s="44">
        <f t="shared" si="24"/>
        <v>0</v>
      </c>
      <c r="R39" s="12">
        <f t="shared" si="25"/>
        <v>0</v>
      </c>
      <c r="S39" s="45">
        <f t="shared" ref="S39:T42" si="29">H39*M39</f>
        <v>0</v>
      </c>
      <c r="T39" s="44">
        <f t="shared" si="29"/>
        <v>0</v>
      </c>
      <c r="U39" s="12">
        <f t="shared" si="27"/>
        <v>0</v>
      </c>
      <c r="V39" s="45">
        <f t="shared" si="28"/>
        <v>0</v>
      </c>
    </row>
    <row r="40" spans="1:22" ht="69" x14ac:dyDescent="0.3">
      <c r="A40" s="21" t="s">
        <v>51</v>
      </c>
      <c r="B40" s="11" t="s">
        <v>102</v>
      </c>
      <c r="C40" s="11" t="s">
        <v>122</v>
      </c>
      <c r="D40" s="21">
        <v>30</v>
      </c>
      <c r="E40" s="21">
        <f>2*1214</f>
        <v>2428</v>
      </c>
      <c r="F40" s="21">
        <f t="shared" si="22"/>
        <v>36420</v>
      </c>
      <c r="G40" s="11" t="s">
        <v>119</v>
      </c>
      <c r="H40" s="32">
        <f>2*36420</f>
        <v>72840</v>
      </c>
      <c r="I40" s="21">
        <f t="shared" si="23"/>
        <v>109260</v>
      </c>
      <c r="J40" s="53"/>
      <c r="K40" s="57"/>
      <c r="L40" s="58"/>
      <c r="M40" s="59"/>
      <c r="N40" s="57"/>
      <c r="O40" s="58"/>
      <c r="P40" s="59"/>
      <c r="Q40" s="44">
        <f t="shared" si="24"/>
        <v>0</v>
      </c>
      <c r="R40" s="12">
        <f t="shared" si="25"/>
        <v>0</v>
      </c>
      <c r="S40" s="45">
        <f t="shared" si="29"/>
        <v>0</v>
      </c>
      <c r="T40" s="44">
        <f t="shared" si="29"/>
        <v>0</v>
      </c>
      <c r="U40" s="12">
        <f t="shared" si="27"/>
        <v>0</v>
      </c>
      <c r="V40" s="45">
        <f t="shared" si="28"/>
        <v>0</v>
      </c>
    </row>
    <row r="41" spans="1:22" ht="69" x14ac:dyDescent="0.3">
      <c r="A41" s="21" t="s">
        <v>52</v>
      </c>
      <c r="B41" s="11" t="s">
        <v>103</v>
      </c>
      <c r="C41" s="11" t="s">
        <v>122</v>
      </c>
      <c r="D41" s="21">
        <v>30</v>
      </c>
      <c r="E41" s="21">
        <v>4800</v>
      </c>
      <c r="F41" s="21">
        <f t="shared" si="22"/>
        <v>72000</v>
      </c>
      <c r="G41" s="11" t="s">
        <v>119</v>
      </c>
      <c r="H41" s="32">
        <v>144000</v>
      </c>
      <c r="I41" s="21">
        <f t="shared" si="23"/>
        <v>216000</v>
      </c>
      <c r="J41" s="53"/>
      <c r="K41" s="57"/>
      <c r="L41" s="58"/>
      <c r="M41" s="59"/>
      <c r="N41" s="57"/>
      <c r="O41" s="58"/>
      <c r="P41" s="59"/>
      <c r="Q41" s="44">
        <f t="shared" si="24"/>
        <v>0</v>
      </c>
      <c r="R41" s="12">
        <f t="shared" si="25"/>
        <v>0</v>
      </c>
      <c r="S41" s="45">
        <f t="shared" si="29"/>
        <v>0</v>
      </c>
      <c r="T41" s="44">
        <f t="shared" si="29"/>
        <v>0</v>
      </c>
      <c r="U41" s="12">
        <f t="shared" si="27"/>
        <v>0</v>
      </c>
      <c r="V41" s="45">
        <f t="shared" si="28"/>
        <v>0</v>
      </c>
    </row>
    <row r="42" spans="1:22" ht="42" thickBot="1" x14ac:dyDescent="0.35">
      <c r="A42" s="21" t="s">
        <v>53</v>
      </c>
      <c r="B42" s="11" t="s">
        <v>104</v>
      </c>
      <c r="C42" s="11" t="s">
        <v>122</v>
      </c>
      <c r="D42" s="21">
        <v>30</v>
      </c>
      <c r="E42" s="21">
        <v>2742</v>
      </c>
      <c r="F42" s="21">
        <f t="shared" si="22"/>
        <v>41130</v>
      </c>
      <c r="G42" s="11" t="s">
        <v>119</v>
      </c>
      <c r="H42" s="32">
        <v>82260</v>
      </c>
      <c r="I42" s="21">
        <f t="shared" si="23"/>
        <v>123390</v>
      </c>
      <c r="J42" s="53"/>
      <c r="K42" s="60"/>
      <c r="L42" s="61"/>
      <c r="M42" s="62"/>
      <c r="N42" s="60"/>
      <c r="O42" s="61"/>
      <c r="P42" s="62"/>
      <c r="Q42" s="46">
        <f t="shared" si="24"/>
        <v>0</v>
      </c>
      <c r="R42" s="47">
        <f t="shared" si="25"/>
        <v>0</v>
      </c>
      <c r="S42" s="48">
        <f t="shared" si="29"/>
        <v>0</v>
      </c>
      <c r="T42" s="46">
        <f t="shared" si="29"/>
        <v>0</v>
      </c>
      <c r="U42" s="47">
        <f t="shared" si="27"/>
        <v>0</v>
      </c>
      <c r="V42" s="48">
        <f t="shared" si="28"/>
        <v>0</v>
      </c>
    </row>
    <row r="43" spans="1:22" s="19" customFormat="1" ht="19.2" customHeight="1" thickBot="1" x14ac:dyDescent="0.35">
      <c r="A43" s="108" t="s">
        <v>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1"/>
    </row>
    <row r="44" spans="1:22" ht="41.4" x14ac:dyDescent="0.3">
      <c r="A44" s="21" t="s">
        <v>54</v>
      </c>
      <c r="B44" s="11" t="s">
        <v>105</v>
      </c>
      <c r="C44" s="11" t="s">
        <v>123</v>
      </c>
      <c r="D44" s="11">
        <v>360</v>
      </c>
      <c r="E44" s="22">
        <v>514</v>
      </c>
      <c r="F44" s="22">
        <f>H44/2</f>
        <v>92520</v>
      </c>
      <c r="G44" s="11" t="s">
        <v>119</v>
      </c>
      <c r="H44" s="32">
        <v>185040</v>
      </c>
      <c r="I44" s="22">
        <f>F44*3</f>
        <v>277560</v>
      </c>
      <c r="J44" s="63"/>
      <c r="K44" s="54"/>
      <c r="L44" s="55"/>
      <c r="M44" s="56"/>
      <c r="N44" s="54"/>
      <c r="O44" s="55"/>
      <c r="P44" s="56"/>
      <c r="Q44" s="41">
        <f>K44*H44</f>
        <v>0</v>
      </c>
      <c r="R44" s="42">
        <f>H44*L44</f>
        <v>0</v>
      </c>
      <c r="S44" s="43">
        <f t="shared" ref="S44:T48" si="30">H44*M44</f>
        <v>0</v>
      </c>
      <c r="T44" s="41">
        <f t="shared" si="30"/>
        <v>0</v>
      </c>
      <c r="U44" s="42">
        <f>I44*O44</f>
        <v>0</v>
      </c>
      <c r="V44" s="43">
        <f>I44*P44</f>
        <v>0</v>
      </c>
    </row>
    <row r="45" spans="1:22" ht="41.4" x14ac:dyDescent="0.3">
      <c r="A45" s="21" t="s">
        <v>55</v>
      </c>
      <c r="B45" s="11" t="s">
        <v>106</v>
      </c>
      <c r="C45" s="11" t="s">
        <v>123</v>
      </c>
      <c r="D45" s="11">
        <v>360</v>
      </c>
      <c r="E45" s="22">
        <v>1044</v>
      </c>
      <c r="F45" s="22">
        <f>H45/2</f>
        <v>187920</v>
      </c>
      <c r="G45" s="11" t="s">
        <v>119</v>
      </c>
      <c r="H45" s="32">
        <f>E45*D45</f>
        <v>375840</v>
      </c>
      <c r="I45" s="22">
        <f>F45*3</f>
        <v>563760</v>
      </c>
      <c r="J45" s="63"/>
      <c r="K45" s="57"/>
      <c r="L45" s="58"/>
      <c r="M45" s="59"/>
      <c r="N45" s="57"/>
      <c r="O45" s="58"/>
      <c r="P45" s="59"/>
      <c r="Q45" s="44">
        <f>K45*H45</f>
        <v>0</v>
      </c>
      <c r="R45" s="12">
        <f>H45*L45</f>
        <v>0</v>
      </c>
      <c r="S45" s="45">
        <f t="shared" si="30"/>
        <v>0</v>
      </c>
      <c r="T45" s="44">
        <f t="shared" si="30"/>
        <v>0</v>
      </c>
      <c r="U45" s="12">
        <f>I45*O45</f>
        <v>0</v>
      </c>
      <c r="V45" s="45">
        <f>I45*P45</f>
        <v>0</v>
      </c>
    </row>
    <row r="46" spans="1:22" ht="41.4" x14ac:dyDescent="0.3">
      <c r="A46" s="40" t="s">
        <v>56</v>
      </c>
      <c r="B46" s="11" t="s">
        <v>107</v>
      </c>
      <c r="C46" s="11" t="s">
        <v>123</v>
      </c>
      <c r="D46" s="11">
        <v>360</v>
      </c>
      <c r="E46" s="22">
        <v>584</v>
      </c>
      <c r="F46" s="22">
        <f>H46/2</f>
        <v>105120</v>
      </c>
      <c r="G46" s="11" t="s">
        <v>119</v>
      </c>
      <c r="H46" s="32">
        <f>E46*D46</f>
        <v>210240</v>
      </c>
      <c r="I46" s="22">
        <f>F46*3</f>
        <v>315360</v>
      </c>
      <c r="J46" s="63"/>
      <c r="K46" s="57"/>
      <c r="L46" s="58"/>
      <c r="M46" s="59"/>
      <c r="N46" s="57"/>
      <c r="O46" s="58"/>
      <c r="P46" s="59"/>
      <c r="Q46" s="44">
        <f>K46*H46</f>
        <v>0</v>
      </c>
      <c r="R46" s="12">
        <f>H46*L46</f>
        <v>0</v>
      </c>
      <c r="S46" s="45">
        <f t="shared" si="30"/>
        <v>0</v>
      </c>
      <c r="T46" s="44">
        <f t="shared" si="30"/>
        <v>0</v>
      </c>
      <c r="U46" s="12">
        <f>I46*O46</f>
        <v>0</v>
      </c>
      <c r="V46" s="45">
        <f>I46*P46</f>
        <v>0</v>
      </c>
    </row>
    <row r="47" spans="1:22" ht="41.4" x14ac:dyDescent="0.3">
      <c r="A47" s="40" t="s">
        <v>57</v>
      </c>
      <c r="B47" s="11" t="s">
        <v>108</v>
      </c>
      <c r="C47" s="11" t="s">
        <v>123</v>
      </c>
      <c r="D47" s="11">
        <v>360</v>
      </c>
      <c r="E47" s="22">
        <v>391</v>
      </c>
      <c r="F47" s="22">
        <f>H47/2</f>
        <v>70380</v>
      </c>
      <c r="G47" s="11" t="s">
        <v>119</v>
      </c>
      <c r="H47" s="32">
        <f>E47*D47</f>
        <v>140760</v>
      </c>
      <c r="I47" s="22">
        <f>F47*3</f>
        <v>211140</v>
      </c>
      <c r="J47" s="63"/>
      <c r="K47" s="57"/>
      <c r="L47" s="58"/>
      <c r="M47" s="59"/>
      <c r="N47" s="57"/>
      <c r="O47" s="58"/>
      <c r="P47" s="59"/>
      <c r="Q47" s="44">
        <f>K47*H47</f>
        <v>0</v>
      </c>
      <c r="R47" s="12">
        <f>H47*L47</f>
        <v>0</v>
      </c>
      <c r="S47" s="45">
        <f t="shared" si="30"/>
        <v>0</v>
      </c>
      <c r="T47" s="44">
        <f t="shared" si="30"/>
        <v>0</v>
      </c>
      <c r="U47" s="12">
        <f>I47*O47</f>
        <v>0</v>
      </c>
      <c r="V47" s="45">
        <f>I47*P47</f>
        <v>0</v>
      </c>
    </row>
    <row r="48" spans="1:22" ht="55.8" thickBot="1" x14ac:dyDescent="0.35">
      <c r="A48" s="40" t="s">
        <v>58</v>
      </c>
      <c r="B48" s="11" t="s">
        <v>109</v>
      </c>
      <c r="C48" s="11" t="s">
        <v>123</v>
      </c>
      <c r="D48" s="11">
        <v>360</v>
      </c>
      <c r="E48" s="22">
        <v>1500</v>
      </c>
      <c r="F48" s="22">
        <f>H48/2</f>
        <v>270000</v>
      </c>
      <c r="G48" s="11" t="s">
        <v>119</v>
      </c>
      <c r="H48" s="32">
        <f>E48*D48</f>
        <v>540000</v>
      </c>
      <c r="I48" s="22">
        <f>F48*3</f>
        <v>810000</v>
      </c>
      <c r="J48" s="63"/>
      <c r="K48" s="60"/>
      <c r="L48" s="61"/>
      <c r="M48" s="62"/>
      <c r="N48" s="60"/>
      <c r="O48" s="61"/>
      <c r="P48" s="62"/>
      <c r="Q48" s="46">
        <f>K48*H48</f>
        <v>0</v>
      </c>
      <c r="R48" s="47">
        <f>H48*L48</f>
        <v>0</v>
      </c>
      <c r="S48" s="48">
        <f t="shared" si="30"/>
        <v>0</v>
      </c>
      <c r="T48" s="46">
        <f t="shared" si="30"/>
        <v>0</v>
      </c>
      <c r="U48" s="47">
        <f>I48*O48</f>
        <v>0</v>
      </c>
      <c r="V48" s="48">
        <f>I48*P48</f>
        <v>0</v>
      </c>
    </row>
    <row r="49" spans="1:22" s="19" customFormat="1" ht="19.2" customHeight="1" thickBot="1" x14ac:dyDescent="0.35">
      <c r="A49" s="108" t="s">
        <v>9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1"/>
    </row>
    <row r="50" spans="1:22" ht="55.8" thickBot="1" x14ac:dyDescent="0.35">
      <c r="A50" s="21" t="s">
        <v>59</v>
      </c>
      <c r="B50" s="11" t="s">
        <v>110</v>
      </c>
      <c r="C50" s="11" t="s">
        <v>123</v>
      </c>
      <c r="D50" s="11">
        <v>360</v>
      </c>
      <c r="E50" s="22">
        <v>1976</v>
      </c>
      <c r="F50" s="22">
        <f>H50/2</f>
        <v>355680</v>
      </c>
      <c r="G50" s="11" t="s">
        <v>119</v>
      </c>
      <c r="H50" s="32">
        <f>E50*D50</f>
        <v>711360</v>
      </c>
      <c r="I50" s="22">
        <f>F50*3</f>
        <v>1067040</v>
      </c>
      <c r="J50" s="63"/>
      <c r="K50" s="76"/>
      <c r="L50" s="77"/>
      <c r="M50" s="78"/>
      <c r="N50" s="76"/>
      <c r="O50" s="77"/>
      <c r="P50" s="78"/>
      <c r="Q50" s="49">
        <f>K50*H50</f>
        <v>0</v>
      </c>
      <c r="R50" s="50">
        <f>H50*L50</f>
        <v>0</v>
      </c>
      <c r="S50" s="51">
        <f>H50*M50</f>
        <v>0</v>
      </c>
      <c r="T50" s="49">
        <f>I50*N50</f>
        <v>0</v>
      </c>
      <c r="U50" s="50">
        <f>I50*O50</f>
        <v>0</v>
      </c>
      <c r="V50" s="51">
        <f>I50*P50</f>
        <v>0</v>
      </c>
    </row>
    <row r="51" spans="1:22" s="19" customFormat="1" ht="19.2" customHeight="1" thickBot="1" x14ac:dyDescent="0.35">
      <c r="A51" s="127" t="s">
        <v>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30"/>
    </row>
    <row r="52" spans="1:22" ht="55.8" thickBot="1" x14ac:dyDescent="0.35">
      <c r="A52" s="21" t="s">
        <v>60</v>
      </c>
      <c r="B52" s="11" t="s">
        <v>111</v>
      </c>
      <c r="C52" s="11" t="s">
        <v>123</v>
      </c>
      <c r="D52" s="21">
        <v>360</v>
      </c>
      <c r="E52" s="21">
        <v>500</v>
      </c>
      <c r="F52" s="21">
        <f>H52/2</f>
        <v>90000</v>
      </c>
      <c r="G52" s="11" t="s">
        <v>119</v>
      </c>
      <c r="H52" s="32">
        <f>D52*E52</f>
        <v>180000</v>
      </c>
      <c r="I52" s="21">
        <f>F52*3</f>
        <v>270000</v>
      </c>
      <c r="J52" s="53"/>
      <c r="K52" s="76"/>
      <c r="L52" s="77"/>
      <c r="M52" s="78"/>
      <c r="N52" s="76"/>
      <c r="O52" s="77"/>
      <c r="P52" s="78"/>
      <c r="Q52" s="49">
        <f>K52*H52</f>
        <v>0</v>
      </c>
      <c r="R52" s="50">
        <f>H52*L52</f>
        <v>0</v>
      </c>
      <c r="S52" s="51">
        <f>H52*M52</f>
        <v>0</v>
      </c>
      <c r="T52" s="49">
        <f>I52*N52</f>
        <v>0</v>
      </c>
      <c r="U52" s="50">
        <f>I52*O52</f>
        <v>0</v>
      </c>
      <c r="V52" s="51">
        <f>I52*P52</f>
        <v>0</v>
      </c>
    </row>
    <row r="53" spans="1:22" s="19" customFormat="1" ht="19.2" customHeight="1" thickBot="1" x14ac:dyDescent="0.35">
      <c r="A53" s="127" t="s">
        <v>16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30"/>
    </row>
    <row r="54" spans="1:22" ht="42" thickBot="1" x14ac:dyDescent="0.35">
      <c r="A54" s="21" t="s">
        <v>61</v>
      </c>
      <c r="B54" s="25" t="s">
        <v>112</v>
      </c>
      <c r="C54" s="11" t="s">
        <v>122</v>
      </c>
      <c r="D54" s="21" t="s">
        <v>23</v>
      </c>
      <c r="E54" s="21">
        <v>3900</v>
      </c>
      <c r="F54" s="21">
        <f>H54/2</f>
        <v>58500</v>
      </c>
      <c r="G54" s="11" t="s">
        <v>125</v>
      </c>
      <c r="H54" s="32">
        <v>117000</v>
      </c>
      <c r="I54" s="21">
        <f>F54*3</f>
        <v>175500</v>
      </c>
      <c r="J54" s="53"/>
      <c r="K54" s="76"/>
      <c r="L54" s="77"/>
      <c r="M54" s="78"/>
      <c r="N54" s="76"/>
      <c r="O54" s="77"/>
      <c r="P54" s="78"/>
      <c r="Q54" s="49">
        <f>K54*H54</f>
        <v>0</v>
      </c>
      <c r="R54" s="50">
        <f>H54*L54</f>
        <v>0</v>
      </c>
      <c r="S54" s="51">
        <f>H54*M54</f>
        <v>0</v>
      </c>
      <c r="T54" s="49">
        <f>I54*N54</f>
        <v>0</v>
      </c>
      <c r="U54" s="50">
        <f>I54*O54</f>
        <v>0</v>
      </c>
      <c r="V54" s="51">
        <f>I54*P54</f>
        <v>0</v>
      </c>
    </row>
    <row r="55" spans="1:22" s="19" customFormat="1" ht="19.2" customHeight="1" thickBot="1" x14ac:dyDescent="0.35">
      <c r="A55" s="127" t="s">
        <v>11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30"/>
    </row>
    <row r="56" spans="1:22" ht="42" thickBot="1" x14ac:dyDescent="0.35">
      <c r="A56" s="21" t="s">
        <v>62</v>
      </c>
      <c r="B56" s="11" t="s">
        <v>113</v>
      </c>
      <c r="C56" s="11" t="s">
        <v>122</v>
      </c>
      <c r="D56" s="21">
        <v>30</v>
      </c>
      <c r="E56" s="21">
        <v>6400</v>
      </c>
      <c r="F56" s="21">
        <f>H56/2</f>
        <v>96000</v>
      </c>
      <c r="G56" s="11" t="s">
        <v>120</v>
      </c>
      <c r="H56" s="32">
        <v>192000</v>
      </c>
      <c r="I56" s="22">
        <f>F56*3</f>
        <v>288000</v>
      </c>
      <c r="J56" s="63"/>
      <c r="K56" s="76"/>
      <c r="L56" s="77"/>
      <c r="M56" s="78"/>
      <c r="N56" s="76"/>
      <c r="O56" s="77"/>
      <c r="P56" s="78"/>
      <c r="Q56" s="49">
        <f>K56*H56</f>
        <v>0</v>
      </c>
      <c r="R56" s="50">
        <f>H56*L56</f>
        <v>0</v>
      </c>
      <c r="S56" s="51">
        <f>H56*M56</f>
        <v>0</v>
      </c>
      <c r="T56" s="49">
        <f>I56*N56</f>
        <v>0</v>
      </c>
      <c r="U56" s="50">
        <f>I56*O56</f>
        <v>0</v>
      </c>
      <c r="V56" s="51">
        <f>I56*P56</f>
        <v>0</v>
      </c>
    </row>
    <row r="57" spans="1:22" ht="33" customHeight="1" x14ac:dyDescent="0.3">
      <c r="A57" s="114" t="s">
        <v>129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6"/>
      <c r="L57" s="116"/>
      <c r="M57" s="116"/>
      <c r="N57" s="116"/>
      <c r="O57" s="116"/>
      <c r="P57" s="117"/>
      <c r="Q57" s="52">
        <f t="shared" ref="Q57:V57" si="31">SUM(Q8:Q56)</f>
        <v>0</v>
      </c>
      <c r="R57" s="52">
        <f t="shared" si="31"/>
        <v>0</v>
      </c>
      <c r="S57" s="52">
        <f t="shared" si="31"/>
        <v>0</v>
      </c>
      <c r="T57" s="52">
        <f t="shared" si="31"/>
        <v>0</v>
      </c>
      <c r="U57" s="52">
        <f t="shared" si="31"/>
        <v>0</v>
      </c>
      <c r="V57" s="52">
        <f t="shared" si="31"/>
        <v>0</v>
      </c>
    </row>
    <row r="58" spans="1:22" ht="32.4" customHeight="1" x14ac:dyDescent="0.3">
      <c r="A58" s="107" t="s">
        <v>130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ht="60.6" customHeight="1" x14ac:dyDescent="0.3">
      <c r="A59" s="27" t="s">
        <v>64</v>
      </c>
      <c r="B59" s="103" t="s">
        <v>15</v>
      </c>
      <c r="C59" s="103"/>
      <c r="D59" s="103"/>
      <c r="E59" s="103"/>
      <c r="F59" s="103"/>
      <c r="G59" s="103"/>
      <c r="H59" s="103"/>
      <c r="I59" s="101" t="s">
        <v>6</v>
      </c>
      <c r="J59" s="101"/>
      <c r="K59" s="13" t="s">
        <v>126</v>
      </c>
      <c r="L59"/>
      <c r="M59"/>
      <c r="N59"/>
      <c r="O59"/>
      <c r="P59"/>
      <c r="Q59"/>
      <c r="R59"/>
      <c r="S59"/>
      <c r="T59"/>
      <c r="U59"/>
    </row>
    <row r="60" spans="1:22" ht="53.25" customHeight="1" x14ac:dyDescent="0.3">
      <c r="A60" s="9" t="s">
        <v>24</v>
      </c>
      <c r="B60" s="104" t="s">
        <v>12</v>
      </c>
      <c r="C60" s="104"/>
      <c r="D60" s="104"/>
      <c r="E60" s="104"/>
      <c r="F60" s="104"/>
      <c r="G60" s="104"/>
      <c r="H60" s="104"/>
      <c r="I60" s="102"/>
      <c r="J60" s="102"/>
      <c r="K60" s="98"/>
      <c r="L60"/>
      <c r="M60"/>
      <c r="N60"/>
      <c r="O60"/>
      <c r="P60"/>
      <c r="Q60"/>
      <c r="R60"/>
      <c r="S60"/>
      <c r="T60"/>
      <c r="U60"/>
    </row>
    <row r="61" spans="1:22" ht="53.25" customHeight="1" x14ac:dyDescent="0.3">
      <c r="A61" s="9" t="s">
        <v>25</v>
      </c>
      <c r="B61" s="105" t="s">
        <v>13</v>
      </c>
      <c r="C61" s="105"/>
      <c r="D61" s="105"/>
      <c r="E61" s="105"/>
      <c r="F61" s="105"/>
      <c r="G61" s="105"/>
      <c r="H61" s="105"/>
      <c r="I61" s="106"/>
      <c r="J61" s="106"/>
      <c r="K61" s="99"/>
      <c r="L61"/>
      <c r="M61"/>
      <c r="N61"/>
      <c r="O61"/>
      <c r="P61" s="100" t="s">
        <v>127</v>
      </c>
      <c r="Q61" s="100"/>
      <c r="R61" s="100"/>
      <c r="S61" s="100"/>
      <c r="T61" s="100"/>
      <c r="U61" s="100"/>
    </row>
    <row r="62" spans="1:22" ht="53.25" customHeight="1" x14ac:dyDescent="0.3">
      <c r="A62"/>
      <c r="B62"/>
      <c r="C62"/>
      <c r="D62"/>
      <c r="E62"/>
      <c r="F62"/>
      <c r="G62"/>
      <c r="H62" s="34"/>
      <c r="I62"/>
      <c r="J62"/>
      <c r="K62"/>
      <c r="L62"/>
      <c r="M62"/>
      <c r="N62"/>
      <c r="O62"/>
      <c r="P62" s="100"/>
      <c r="Q62" s="100"/>
      <c r="R62" s="100"/>
      <c r="S62" s="100"/>
      <c r="T62" s="100"/>
      <c r="U62" s="100"/>
    </row>
    <row r="63" spans="1:22" ht="53.25" customHeight="1" x14ac:dyDescent="0.3">
      <c r="A63"/>
      <c r="B63"/>
      <c r="C63"/>
      <c r="D63"/>
      <c r="E63"/>
      <c r="F63"/>
      <c r="G63"/>
      <c r="H63" s="34"/>
      <c r="I63"/>
      <c r="J63"/>
      <c r="K63"/>
      <c r="L63"/>
      <c r="M63"/>
      <c r="N63"/>
      <c r="O63"/>
      <c r="P63" s="100"/>
      <c r="Q63" s="100"/>
      <c r="R63" s="100"/>
      <c r="S63" s="100"/>
      <c r="T63" s="100"/>
      <c r="U63" s="100"/>
    </row>
    <row r="64" spans="1:22" ht="50.1" customHeight="1" x14ac:dyDescent="0.3">
      <c r="L64"/>
      <c r="M64"/>
      <c r="N64"/>
      <c r="O64"/>
      <c r="P64"/>
      <c r="Q64"/>
      <c r="R64"/>
      <c r="S64"/>
      <c r="T64"/>
      <c r="U64"/>
    </row>
    <row r="65" spans="9:21" ht="50.1" customHeight="1" x14ac:dyDescent="0.3">
      <c r="L65"/>
      <c r="M65"/>
      <c r="N65"/>
      <c r="O65"/>
      <c r="P65"/>
      <c r="Q65"/>
      <c r="R65"/>
      <c r="S65"/>
      <c r="T65"/>
      <c r="U65"/>
    </row>
    <row r="66" spans="9:21" ht="50.1" customHeight="1" x14ac:dyDescent="0.3">
      <c r="L66"/>
      <c r="M66"/>
      <c r="N66"/>
      <c r="O66"/>
      <c r="P66"/>
      <c r="Q66"/>
      <c r="R66"/>
      <c r="S66"/>
      <c r="T66"/>
      <c r="U66"/>
    </row>
    <row r="69" spans="9:21" ht="50.1" customHeight="1" x14ac:dyDescent="0.3">
      <c r="I69" s="4"/>
      <c r="J69" s="4"/>
    </row>
  </sheetData>
  <sheetProtection algorithmName="SHA-512" hashValue="t8awxK/x9GgyYuzZX+uuewpAcrflRA9wwEJ3ua2pz1dKRb0jtwtU4wX/lwbV/fFuDVPMAJM4FKzDazHuMcKLkg==" saltValue="W3uF20qJk8SyTdq3xltlHA==" spinCount="100000" sheet="1" objects="1" scenarios="1"/>
  <mergeCells count="31">
    <mergeCell ref="A3:V3"/>
    <mergeCell ref="A2:V2"/>
    <mergeCell ref="A1:V1"/>
    <mergeCell ref="B10:B11"/>
    <mergeCell ref="A10:A11"/>
    <mergeCell ref="K5:M5"/>
    <mergeCell ref="N5:P5"/>
    <mergeCell ref="Q5:S5"/>
    <mergeCell ref="A58:K58"/>
    <mergeCell ref="A34:V34"/>
    <mergeCell ref="A4:V4"/>
    <mergeCell ref="T5:V5"/>
    <mergeCell ref="A57:P57"/>
    <mergeCell ref="A5:J5"/>
    <mergeCell ref="A7:V7"/>
    <mergeCell ref="A16:V16"/>
    <mergeCell ref="A38:A39"/>
    <mergeCell ref="B38:B39"/>
    <mergeCell ref="A27:V27"/>
    <mergeCell ref="A55:V55"/>
    <mergeCell ref="A53:V53"/>
    <mergeCell ref="A51:V51"/>
    <mergeCell ref="A49:V49"/>
    <mergeCell ref="A43:V43"/>
    <mergeCell ref="P61:U63"/>
    <mergeCell ref="I59:J59"/>
    <mergeCell ref="I60:J60"/>
    <mergeCell ref="B59:H59"/>
    <mergeCell ref="B60:H60"/>
    <mergeCell ref="B61:H61"/>
    <mergeCell ref="I61:J61"/>
  </mergeCells>
  <pageMargins left="0.7" right="0.7" top="0.75" bottom="0.75" header="0.3" footer="0.3"/>
  <pageSetup paperSize="9" scale="52" fitToHeight="0" orientation="landscape" r:id="rId1"/>
  <rowBreaks count="1" manualBreakCount="1">
    <brk id="42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Zeros="0" tabSelected="1" view="pageBreakPreview" topLeftCell="A13" zoomScale="80" zoomScaleNormal="80" zoomScaleSheetLayoutView="80" workbookViewId="0">
      <selection activeCell="K21" sqref="K21"/>
    </sheetView>
  </sheetViews>
  <sheetFormatPr defaultRowHeight="14.4" x14ac:dyDescent="0.3"/>
  <cols>
    <col min="1" max="1" width="4.109375" customWidth="1"/>
    <col min="2" max="2" width="25.6640625" customWidth="1"/>
    <col min="3" max="4" width="18.109375" customWidth="1"/>
    <col min="5" max="7" width="18.109375" hidden="1" customWidth="1"/>
    <col min="8" max="8" width="18.109375" customWidth="1"/>
    <col min="9" max="9" width="18.109375" hidden="1" customWidth="1"/>
    <col min="10" max="10" width="18.109375" customWidth="1"/>
    <col min="11" max="14" width="11.33203125" style="29" customWidth="1"/>
    <col min="15" max="17" width="13.109375" style="29" customWidth="1"/>
    <col min="18" max="18" width="16.33203125" style="29" customWidth="1"/>
  </cols>
  <sheetData>
    <row r="1" spans="1:18" ht="20.399999999999999" customHeight="1" x14ac:dyDescent="0.3">
      <c r="A1" s="144" t="s">
        <v>142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ht="20.399999999999999" customHeight="1" x14ac:dyDescent="0.3">
      <c r="A2" s="145" t="s">
        <v>65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27.6" customHeight="1" x14ac:dyDescent="0.3">
      <c r="A3" s="131" t="s">
        <v>19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ht="27.6" customHeight="1" x14ac:dyDescent="0.3">
      <c r="A4" s="112" t="s">
        <v>63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18" ht="50.1" customHeight="1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40" t="s">
        <v>68</v>
      </c>
      <c r="L5" s="140"/>
      <c r="M5" s="140" t="s">
        <v>139</v>
      </c>
      <c r="N5" s="140"/>
      <c r="O5" s="140" t="s">
        <v>70</v>
      </c>
      <c r="P5" s="140"/>
      <c r="Q5" s="140" t="s">
        <v>71</v>
      </c>
      <c r="R5" s="140"/>
    </row>
    <row r="6" spans="1:18" ht="57" customHeight="1" x14ac:dyDescent="0.3">
      <c r="A6" s="9"/>
      <c r="B6" s="17" t="s">
        <v>10</v>
      </c>
      <c r="C6" s="37" t="s">
        <v>15</v>
      </c>
      <c r="D6" s="37" t="s">
        <v>20</v>
      </c>
      <c r="E6" s="38" t="s">
        <v>131</v>
      </c>
      <c r="F6" s="38" t="s">
        <v>133</v>
      </c>
      <c r="G6" s="38" t="s">
        <v>4</v>
      </c>
      <c r="H6" s="38" t="s">
        <v>135</v>
      </c>
      <c r="I6" s="38" t="s">
        <v>134</v>
      </c>
      <c r="J6" s="38" t="s">
        <v>136</v>
      </c>
      <c r="K6" s="28" t="s">
        <v>137</v>
      </c>
      <c r="L6" s="28" t="s">
        <v>138</v>
      </c>
      <c r="M6" s="28" t="s">
        <v>137</v>
      </c>
      <c r="N6" s="28" t="s">
        <v>138</v>
      </c>
      <c r="O6" s="28" t="s">
        <v>140</v>
      </c>
      <c r="P6" s="28" t="s">
        <v>141</v>
      </c>
      <c r="Q6" s="28" t="s">
        <v>140</v>
      </c>
      <c r="R6" s="28" t="s">
        <v>141</v>
      </c>
    </row>
    <row r="7" spans="1:18" ht="20.399999999999999" customHeight="1" thickBot="1" x14ac:dyDescent="0.35">
      <c r="A7" s="138" t="s">
        <v>1</v>
      </c>
      <c r="B7" s="138"/>
      <c r="C7" s="138"/>
      <c r="D7" s="138"/>
      <c r="E7" s="138"/>
      <c r="F7" s="138"/>
      <c r="G7" s="138"/>
      <c r="H7" s="138"/>
      <c r="I7" s="138"/>
      <c r="J7" s="138"/>
      <c r="K7" s="139"/>
      <c r="L7" s="139"/>
      <c r="M7" s="139"/>
      <c r="N7" s="139"/>
      <c r="O7" s="139"/>
      <c r="P7" s="139"/>
      <c r="Q7" s="139"/>
      <c r="R7" s="139"/>
    </row>
    <row r="8" spans="1:18" ht="55.2" x14ac:dyDescent="0.3">
      <c r="A8" s="9" t="s">
        <v>24</v>
      </c>
      <c r="B8" s="11" t="s">
        <v>76</v>
      </c>
      <c r="C8" s="39" t="s">
        <v>18</v>
      </c>
      <c r="D8" s="14" t="s">
        <v>14</v>
      </c>
      <c r="E8" s="10">
        <v>10</v>
      </c>
      <c r="F8" s="10">
        <f>G8/2</f>
        <v>200</v>
      </c>
      <c r="G8" s="10">
        <v>400</v>
      </c>
      <c r="H8" s="10">
        <f>G8*E8</f>
        <v>4000</v>
      </c>
      <c r="I8" s="10">
        <f t="shared" ref="I8:I13" si="0">F8*3</f>
        <v>600</v>
      </c>
      <c r="J8" s="79">
        <f>I8*E8</f>
        <v>6000</v>
      </c>
      <c r="K8" s="82"/>
      <c r="L8" s="83"/>
      <c r="M8" s="84"/>
      <c r="N8" s="83"/>
      <c r="O8" s="84">
        <f>K8*H8</f>
        <v>0</v>
      </c>
      <c r="P8" s="83">
        <f>L8*H8</f>
        <v>0</v>
      </c>
      <c r="Q8" s="82">
        <f>M8*J8</f>
        <v>0</v>
      </c>
      <c r="R8" s="85">
        <f>N8*J8</f>
        <v>0</v>
      </c>
    </row>
    <row r="9" spans="1:18" ht="55.2" x14ac:dyDescent="0.3">
      <c r="A9" s="9" t="s">
        <v>25</v>
      </c>
      <c r="B9" s="11" t="s">
        <v>75</v>
      </c>
      <c r="C9" s="39" t="s">
        <v>18</v>
      </c>
      <c r="D9" s="14" t="s">
        <v>14</v>
      </c>
      <c r="E9" s="9">
        <v>10</v>
      </c>
      <c r="F9" s="10">
        <f t="shared" ref="F9:F13" si="1">G9/2</f>
        <v>353</v>
      </c>
      <c r="G9" s="9">
        <v>706</v>
      </c>
      <c r="H9" s="10">
        <f t="shared" ref="H9:H13" si="2">G9*E9</f>
        <v>7060</v>
      </c>
      <c r="I9" s="10">
        <f t="shared" si="0"/>
        <v>1059</v>
      </c>
      <c r="J9" s="79">
        <f t="shared" ref="J9:J13" si="3">I9*E9</f>
        <v>10590</v>
      </c>
      <c r="K9" s="86"/>
      <c r="L9" s="87"/>
      <c r="M9" s="86"/>
      <c r="N9" s="87"/>
      <c r="O9" s="86">
        <f t="shared" ref="O9:O13" si="4">K9*H9</f>
        <v>0</v>
      </c>
      <c r="P9" s="87">
        <f t="shared" ref="P9:P13" si="5">L9*H9</f>
        <v>0</v>
      </c>
      <c r="Q9" s="88">
        <f t="shared" ref="Q9:Q13" si="6">M9*J9</f>
        <v>0</v>
      </c>
      <c r="R9" s="89">
        <f t="shared" ref="R9:R13" si="7">N9*J9</f>
        <v>0</v>
      </c>
    </row>
    <row r="10" spans="1:18" ht="41.4" x14ac:dyDescent="0.3">
      <c r="A10" s="9" t="s">
        <v>26</v>
      </c>
      <c r="B10" s="11" t="s">
        <v>79</v>
      </c>
      <c r="C10" s="39" t="s">
        <v>18</v>
      </c>
      <c r="D10" s="14" t="s">
        <v>14</v>
      </c>
      <c r="E10" s="9">
        <v>1</v>
      </c>
      <c r="F10" s="10">
        <f t="shared" si="1"/>
        <v>1100</v>
      </c>
      <c r="G10" s="9">
        <v>2200</v>
      </c>
      <c r="H10" s="10">
        <f t="shared" si="2"/>
        <v>2200</v>
      </c>
      <c r="I10" s="10">
        <f t="shared" si="0"/>
        <v>3300</v>
      </c>
      <c r="J10" s="79">
        <f t="shared" si="3"/>
        <v>3300</v>
      </c>
      <c r="K10" s="86"/>
      <c r="L10" s="87"/>
      <c r="M10" s="86"/>
      <c r="N10" s="87"/>
      <c r="O10" s="86">
        <f t="shared" si="4"/>
        <v>0</v>
      </c>
      <c r="P10" s="87">
        <f t="shared" si="5"/>
        <v>0</v>
      </c>
      <c r="Q10" s="88">
        <f t="shared" si="6"/>
        <v>0</v>
      </c>
      <c r="R10" s="89">
        <f t="shared" si="7"/>
        <v>0</v>
      </c>
    </row>
    <row r="11" spans="1:18" ht="41.4" x14ac:dyDescent="0.3">
      <c r="A11" s="9" t="s">
        <v>27</v>
      </c>
      <c r="B11" s="11" t="s">
        <v>83</v>
      </c>
      <c r="C11" s="39" t="s">
        <v>18</v>
      </c>
      <c r="D11" s="14" t="s">
        <v>14</v>
      </c>
      <c r="E11" s="9">
        <v>1</v>
      </c>
      <c r="F11" s="10">
        <f t="shared" si="1"/>
        <v>1922</v>
      </c>
      <c r="G11" s="9">
        <v>3844</v>
      </c>
      <c r="H11" s="10">
        <f t="shared" si="2"/>
        <v>3844</v>
      </c>
      <c r="I11" s="10">
        <f t="shared" si="0"/>
        <v>5766</v>
      </c>
      <c r="J11" s="79">
        <f t="shared" si="3"/>
        <v>5766</v>
      </c>
      <c r="K11" s="86"/>
      <c r="L11" s="87"/>
      <c r="M11" s="86"/>
      <c r="N11" s="87"/>
      <c r="O11" s="86">
        <f t="shared" si="4"/>
        <v>0</v>
      </c>
      <c r="P11" s="87">
        <f t="shared" si="5"/>
        <v>0</v>
      </c>
      <c r="Q11" s="88">
        <f t="shared" si="6"/>
        <v>0</v>
      </c>
      <c r="R11" s="89">
        <f t="shared" si="7"/>
        <v>0</v>
      </c>
    </row>
    <row r="12" spans="1:18" ht="69" x14ac:dyDescent="0.3">
      <c r="A12" s="9" t="s">
        <v>28</v>
      </c>
      <c r="B12" s="15" t="s">
        <v>114</v>
      </c>
      <c r="C12" s="39" t="s">
        <v>18</v>
      </c>
      <c r="D12" s="14" t="s">
        <v>14</v>
      </c>
      <c r="E12" s="9">
        <v>10</v>
      </c>
      <c r="F12" s="10">
        <f t="shared" si="1"/>
        <v>183</v>
      </c>
      <c r="G12" s="9">
        <v>366</v>
      </c>
      <c r="H12" s="10">
        <f t="shared" si="2"/>
        <v>3660</v>
      </c>
      <c r="I12" s="10">
        <f t="shared" si="0"/>
        <v>549</v>
      </c>
      <c r="J12" s="79">
        <f t="shared" si="3"/>
        <v>5490</v>
      </c>
      <c r="K12" s="86"/>
      <c r="L12" s="87"/>
      <c r="M12" s="86"/>
      <c r="N12" s="87"/>
      <c r="O12" s="86">
        <f t="shared" si="4"/>
        <v>0</v>
      </c>
      <c r="P12" s="87">
        <f t="shared" si="5"/>
        <v>0</v>
      </c>
      <c r="Q12" s="88">
        <f t="shared" si="6"/>
        <v>0</v>
      </c>
      <c r="R12" s="89">
        <f t="shared" si="7"/>
        <v>0</v>
      </c>
    </row>
    <row r="13" spans="1:18" ht="69.599999999999994" thickBot="1" x14ac:dyDescent="0.35">
      <c r="A13" s="9" t="s">
        <v>29</v>
      </c>
      <c r="B13" s="15" t="s">
        <v>132</v>
      </c>
      <c r="C13" s="39" t="s">
        <v>18</v>
      </c>
      <c r="D13" s="14" t="s">
        <v>14</v>
      </c>
      <c r="E13" s="9">
        <v>10</v>
      </c>
      <c r="F13" s="10">
        <f t="shared" si="1"/>
        <v>365</v>
      </c>
      <c r="G13" s="10">
        <v>730</v>
      </c>
      <c r="H13" s="10">
        <f t="shared" si="2"/>
        <v>7300</v>
      </c>
      <c r="I13" s="10">
        <f t="shared" si="0"/>
        <v>1095</v>
      </c>
      <c r="J13" s="79">
        <f t="shared" si="3"/>
        <v>10950</v>
      </c>
      <c r="K13" s="90"/>
      <c r="L13" s="91"/>
      <c r="M13" s="90"/>
      <c r="N13" s="91"/>
      <c r="O13" s="92">
        <f t="shared" si="4"/>
        <v>0</v>
      </c>
      <c r="P13" s="93">
        <f t="shared" si="5"/>
        <v>0</v>
      </c>
      <c r="Q13" s="90">
        <f t="shared" si="6"/>
        <v>0</v>
      </c>
      <c r="R13" s="91">
        <f t="shared" si="7"/>
        <v>0</v>
      </c>
    </row>
    <row r="14" spans="1:18" ht="15" customHeight="1" thickBot="1" x14ac:dyDescent="0.35">
      <c r="A14" s="146" t="s">
        <v>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30"/>
    </row>
    <row r="15" spans="1:18" ht="42" thickBot="1" x14ac:dyDescent="0.35">
      <c r="A15" s="9" t="s">
        <v>30</v>
      </c>
      <c r="B15" s="15" t="s">
        <v>96</v>
      </c>
      <c r="C15" s="39" t="s">
        <v>18</v>
      </c>
      <c r="D15" s="14" t="s">
        <v>14</v>
      </c>
      <c r="E15" s="9">
        <v>1</v>
      </c>
      <c r="F15" s="9">
        <f>G15/2</f>
        <v>120</v>
      </c>
      <c r="G15" s="9">
        <v>240</v>
      </c>
      <c r="H15" s="9">
        <f>G15*E15</f>
        <v>240</v>
      </c>
      <c r="I15" s="9">
        <f>F15*3</f>
        <v>360</v>
      </c>
      <c r="J15" s="80">
        <f>I15*E15</f>
        <v>360</v>
      </c>
      <c r="K15" s="94"/>
      <c r="L15" s="95"/>
      <c r="M15" s="94"/>
      <c r="N15" s="95"/>
      <c r="O15" s="94">
        <f>K15*H15</f>
        <v>0</v>
      </c>
      <c r="P15" s="95">
        <f>L15*H15</f>
        <v>0</v>
      </c>
      <c r="Q15" s="96">
        <f>M15*J15</f>
        <v>0</v>
      </c>
      <c r="R15" s="97">
        <f>N15*J15</f>
        <v>0</v>
      </c>
    </row>
    <row r="16" spans="1:18" ht="20.399999999999999" customHeight="1" x14ac:dyDescent="0.3">
      <c r="A16" s="141" t="s">
        <v>129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81">
        <f>O8+O9+O10+O11+O12+O13+O15</f>
        <v>0</v>
      </c>
      <c r="P16" s="81">
        <f t="shared" ref="P16:Q16" si="8">P8+P9+P10+P11+P12+P13+P15</f>
        <v>0</v>
      </c>
      <c r="Q16" s="81">
        <f t="shared" si="8"/>
        <v>0</v>
      </c>
      <c r="R16" s="81">
        <f>R8+R9+R10+R11+R12+R13+R15</f>
        <v>0</v>
      </c>
    </row>
    <row r="19" spans="1:18" ht="31.95" customHeight="1" x14ac:dyDescent="0.3">
      <c r="A19" s="107" t="s">
        <v>130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8" ht="52.2" customHeight="1" x14ac:dyDescent="0.3">
      <c r="A20" s="27" t="s">
        <v>64</v>
      </c>
      <c r="B20" s="103" t="s">
        <v>15</v>
      </c>
      <c r="C20" s="103"/>
      <c r="D20" s="103"/>
      <c r="E20" s="103"/>
      <c r="F20" s="103"/>
      <c r="G20" s="103"/>
      <c r="H20" s="103"/>
      <c r="I20" s="101" t="s">
        <v>6</v>
      </c>
      <c r="J20" s="101"/>
      <c r="K20" s="13" t="s">
        <v>126</v>
      </c>
    </row>
    <row r="21" spans="1:18" ht="52.2" customHeight="1" x14ac:dyDescent="0.3">
      <c r="A21" s="9" t="s">
        <v>24</v>
      </c>
      <c r="B21" s="104" t="s">
        <v>21</v>
      </c>
      <c r="C21" s="104"/>
      <c r="D21" s="104"/>
      <c r="E21" s="104"/>
      <c r="F21" s="104"/>
      <c r="G21" s="104"/>
      <c r="H21" s="104"/>
      <c r="I21" s="102"/>
      <c r="J21" s="102"/>
      <c r="K21" s="98"/>
      <c r="M21" s="136" t="s">
        <v>127</v>
      </c>
      <c r="N21" s="136"/>
      <c r="O21" s="136"/>
      <c r="P21" s="136"/>
      <c r="Q21" s="136"/>
      <c r="R21" s="136"/>
    </row>
    <row r="22" spans="1:18" ht="46.95" customHeight="1" x14ac:dyDescent="0.3">
      <c r="M22" s="136"/>
      <c r="N22" s="136"/>
      <c r="O22" s="136"/>
      <c r="P22" s="136"/>
      <c r="Q22" s="136"/>
      <c r="R22" s="136"/>
    </row>
    <row r="23" spans="1:18" ht="46.95" customHeight="1" x14ac:dyDescent="0.3">
      <c r="M23" s="136"/>
      <c r="N23" s="136"/>
      <c r="O23" s="136"/>
      <c r="P23" s="136"/>
      <c r="Q23" s="136"/>
      <c r="R23" s="136"/>
    </row>
    <row r="24" spans="1:18" x14ac:dyDescent="0.3">
      <c r="M24" s="30"/>
      <c r="N24" s="30"/>
      <c r="O24" s="30"/>
      <c r="P24" s="30"/>
      <c r="Q24" s="30"/>
      <c r="R24" s="30"/>
    </row>
    <row r="25" spans="1:18" x14ac:dyDescent="0.3">
      <c r="M25" s="30"/>
      <c r="N25" s="30"/>
      <c r="O25" s="30"/>
      <c r="P25" s="30"/>
      <c r="Q25" s="30"/>
      <c r="R25" s="30"/>
    </row>
    <row r="26" spans="1:18" ht="14.4" customHeight="1" x14ac:dyDescent="0.3">
      <c r="M26" s="30"/>
      <c r="N26" s="30"/>
      <c r="O26" s="30"/>
      <c r="P26" s="30"/>
      <c r="Q26" s="30"/>
      <c r="R26" s="30"/>
    </row>
    <row r="27" spans="1:18" x14ac:dyDescent="0.3">
      <c r="M27" s="30"/>
      <c r="N27" s="30"/>
      <c r="O27" s="30"/>
      <c r="P27" s="30"/>
      <c r="Q27" s="30"/>
      <c r="R27" s="30"/>
    </row>
  </sheetData>
  <sheetProtection algorithmName="SHA-512" hashValue="QYbMeSovPpxQf4doLXGuSpfHDJ1vfTCoJbeGIq0HNvTxZCFXnBsSZjerWZBsUQHCHt7pIJCGBXahLJcALOUdQQ==" saltValue="jy+8b9/y+Vuk6fXLpERS6w==" spinCount="100000" sheet="1" objects="1" scenarios="1"/>
  <mergeCells count="18">
    <mergeCell ref="A1:R1"/>
    <mergeCell ref="A2:R2"/>
    <mergeCell ref="A4:R4"/>
    <mergeCell ref="A3:R3"/>
    <mergeCell ref="A14:R14"/>
    <mergeCell ref="M21:R23"/>
    <mergeCell ref="A5:J5"/>
    <mergeCell ref="A7:R7"/>
    <mergeCell ref="B20:H20"/>
    <mergeCell ref="B21:H21"/>
    <mergeCell ref="I20:J20"/>
    <mergeCell ref="I21:J21"/>
    <mergeCell ref="A19:K19"/>
    <mergeCell ref="M5:N5"/>
    <mergeCell ref="K5:L5"/>
    <mergeCell ref="O5:P5"/>
    <mergeCell ref="Q5:R5"/>
    <mergeCell ref="A16:N16"/>
  </mergeCells>
  <pageMargins left="0.7" right="0.7" top="0.75" bottom="0.75" header="0.3" footer="0.3"/>
  <pageSetup paperSize="9" scale="64" fitToHeight="0" orientation="landscape" r:id="rId1"/>
  <rowBreaks count="1" manualBreakCount="1">
    <brk id="1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CZĘŚĆ A - JAJA</vt:lpstr>
      <vt:lpstr>CZĘŚĆ B - MASA JAJOWA</vt:lpstr>
      <vt:lpstr>'CZĘŚĆ A - JAJA'!Obszar_wydruku</vt:lpstr>
      <vt:lpstr>'CZĘŚĆ B - MASA JAJOWA'!Obszar_wydruku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 Wolska-Świstak</cp:lastModifiedBy>
  <cp:lastPrinted>2025-02-06T12:49:30Z</cp:lastPrinted>
  <dcterms:created xsi:type="dcterms:W3CDTF">2015-06-05T18:17:20Z</dcterms:created>
  <dcterms:modified xsi:type="dcterms:W3CDTF">2025-02-11T13:27:41Z</dcterms:modified>
</cp:coreProperties>
</file>